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pivotCacheDefinition+xml" PartName="/xl/pivotCache/pivotCacheDefinition1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pivotTable+xml" PartName="/xl/pivotTables/pivotTable1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incipal" sheetId="1" r:id="rId4"/>
    <sheet state="visible" name="Principal_old" sheetId="2" r:id="rId5"/>
    <sheet state="visible" name="Detalle_costos" sheetId="3" r:id="rId6"/>
    <sheet state="visible" name="Detalle_PNP&amp;potencial" sheetId="4" r:id="rId7"/>
    <sheet state="visible" name="Detalle_potencial_hora" sheetId="5" r:id="rId8"/>
    <sheet state="visible" name="TD_detalle_potencial_hora" sheetId="6" r:id="rId9"/>
    <sheet state="visible" name="Info_consumos" sheetId="7" r:id="rId10"/>
  </sheets>
  <definedNames>
    <definedName hidden="1" localSheetId="4" name="_xlnm._FilterDatabase">Detalle_potencial_hora!$A$6:$AF$240</definedName>
  </definedNames>
  <calcPr/>
  <pivotCaches>
    <pivotCache cacheId="0" r:id="rId11"/>
  </pivotCaches>
  <extLst>
    <ext uri="GoogleSheetsCustomDataVersion2">
      <go:sheetsCustomData xmlns:go="http://customooxmlschemas.google.com/" r:id="rId12" roundtripDataChecksum="vsz0VNEMhtc6hZHhMYIECjNScQA9/RrI66NTuxjz+GA="/>
    </ext>
  </extLst>
</workbook>
</file>

<file path=xl/sharedStrings.xml><?xml version="1.0" encoding="utf-8"?>
<sst xmlns="http://schemas.openxmlformats.org/spreadsheetml/2006/main" count="1629" uniqueCount="476">
  <si>
    <t>DATOS DE ENTRADA</t>
  </si>
  <si>
    <t>Selección de datos de entrada</t>
  </si>
  <si>
    <t>1.1</t>
  </si>
  <si>
    <t>Potencia instalada</t>
  </si>
  <si>
    <t>Entre 100 y 300 kW</t>
  </si>
  <si>
    <t>1.2</t>
  </si>
  <si>
    <t>Distancia linea de transmisión</t>
  </si>
  <si>
    <t>Entre 20 y 300 m</t>
  </si>
  <si>
    <t>1.3</t>
  </si>
  <si>
    <t>Número de beneficiarios</t>
  </si>
  <si>
    <t>Entre 100 y 300 beneficiarios</t>
  </si>
  <si>
    <t>1.4</t>
  </si>
  <si>
    <t>Vida util</t>
  </si>
  <si>
    <t>1.5</t>
  </si>
  <si>
    <t>Tasa de descuento</t>
  </si>
  <si>
    <t>1.6</t>
  </si>
  <si>
    <t>Consumo - 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</si>
  <si>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</si>
  <si>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</si>
  <si>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</si>
  <si>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</si>
  <si>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</si>
  <si>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</si>
  <si>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</si>
  <si>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</si>
  <si>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</si>
  <si>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</si>
  <si>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</si>
  <si>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</si>
  <si>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</si>
  <si>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1.6.1</t>
  </si>
  <si>
    <t>Consumo mensual de leña para calefacción [kg/viv]</t>
  </si>
  <si>
    <t>1.6.2</t>
  </si>
  <si>
    <t>Consumo mensual de electricidad para calefacción [kWh/viv]</t>
  </si>
  <si>
    <t>1.7</t>
  </si>
  <si>
    <t>Emisiones a compensar en MP equivalente [kgMPe/año]</t>
  </si>
  <si>
    <t>INDICADORES CLAVE A PARTIR DE RESULTADOS</t>
  </si>
  <si>
    <t>Sí/No</t>
  </si>
  <si>
    <t>Diferencia</t>
  </si>
  <si>
    <t>A.</t>
  </si>
  <si>
    <t>Beneficiario recibe mayor ingreso que gasto por calefacción?</t>
  </si>
  <si>
    <t>B.</t>
  </si>
  <si>
    <t>Proyecto cumple emisiones a compensar ?</t>
  </si>
  <si>
    <t>Pendiente: revisar emisiones equivalentes</t>
  </si>
  <si>
    <t>C.</t>
  </si>
  <si>
    <t>Numero de proyectos necesarios para cumplir emisiones a compensar</t>
  </si>
  <si>
    <t>RESULTADOS DESAGREGADOS</t>
  </si>
  <si>
    <t>Potencial</t>
  </si>
  <si>
    <t>2.1</t>
  </si>
  <si>
    <t>Potencial promedio zona B</t>
  </si>
  <si>
    <t>2.1.1</t>
  </si>
  <si>
    <t>Inyección mensual a la red [kWh/mes]</t>
  </si>
  <si>
    <t>2.1.2</t>
  </si>
  <si>
    <t>Inyección anual a la red [kWh/año]</t>
  </si>
  <si>
    <t>3</t>
  </si>
  <si>
    <t>Ingresos</t>
  </si>
  <si>
    <t>3.1</t>
  </si>
  <si>
    <t>Valor de inyección a la red</t>
  </si>
  <si>
    <t>3.1.1</t>
  </si>
  <si>
    <t>Precio nudo promedio</t>
  </si>
  <si>
    <t>$CLP/kWh según comuna y distribuidora seleccionada</t>
  </si>
  <si>
    <t>3.1.2</t>
  </si>
  <si>
    <t>Descuento estimado por peaje y distribución</t>
  </si>
  <si>
    <t>3.1.3</t>
  </si>
  <si>
    <t>Valor unitario inyección a la red</t>
  </si>
  <si>
    <t>3.2</t>
  </si>
  <si>
    <t>Ingresos por inyección</t>
  </si>
  <si>
    <t>3.2.1</t>
  </si>
  <si>
    <t>Ingreso mensual total [$CLP/mes]</t>
  </si>
  <si>
    <t>3.2.2</t>
  </si>
  <si>
    <t>Ingreso mensual por beneficiario [$CLP/mes]</t>
  </si>
  <si>
    <t>3.2.3</t>
  </si>
  <si>
    <t>Ingreso anual [$CLP/mes]</t>
  </si>
  <si>
    <t>3.2.4</t>
  </si>
  <si>
    <t>Ingreso anual por beneficiario [$CLP/mes]</t>
  </si>
  <si>
    <t>4</t>
  </si>
  <si>
    <t>Costos</t>
  </si>
  <si>
    <t>4.1</t>
  </si>
  <si>
    <t>Desglose de costos</t>
  </si>
  <si>
    <t>4.1.1</t>
  </si>
  <si>
    <t>Costo planta fotovoltaica comunitaria</t>
  </si>
  <si>
    <t>4.1.2</t>
  </si>
  <si>
    <t>Costo linea de transmision</t>
  </si>
  <si>
    <t>4.1.3</t>
  </si>
  <si>
    <t>Costo total</t>
  </si>
  <si>
    <t>4.2</t>
  </si>
  <si>
    <t>Costos por año y mes considerando vida útil y tasa de dscto.</t>
  </si>
  <si>
    <t>4.2.1</t>
  </si>
  <si>
    <t>Costo anualizado</t>
  </si>
  <si>
    <t>4.2.2</t>
  </si>
  <si>
    <t>Costo mensualizado</t>
  </si>
  <si>
    <t>4.2.3</t>
  </si>
  <si>
    <t>Costo anualizado por beneficiario</t>
  </si>
  <si>
    <t>4.2.4</t>
  </si>
  <si>
    <t>Costo mensualizado por beneficiario</t>
  </si>
  <si>
    <t>5</t>
  </si>
  <si>
    <t>Indicadores recambio calefactores a leña</t>
  </si>
  <si>
    <t>5.1</t>
  </si>
  <si>
    <t>Costo unitario electricidad [$CLP/kWh]</t>
  </si>
  <si>
    <t>5.2</t>
  </si>
  <si>
    <t>Costo</t>
  </si>
  <si>
    <t>5.2.1</t>
  </si>
  <si>
    <t>Costo mensual de electricidad para calefacción [$CLP/mes-viv]</t>
  </si>
  <si>
    <t>5.2.2</t>
  </si>
  <si>
    <t>Costo anual de electricidad para calefacción [$CLP/mes-viv]</t>
  </si>
  <si>
    <t>5.3</t>
  </si>
  <si>
    <t>Beneficio</t>
  </si>
  <si>
    <t>5.3.1</t>
  </si>
  <si>
    <t>Beneficio ingresos inyección - costo calefacción electricidad [$CLP/mes-viv]</t>
  </si>
  <si>
    <t>5.3.2</t>
  </si>
  <si>
    <t>Beneficio anual ingresos - costos electricidad [$CLP/año-viv]</t>
  </si>
  <si>
    <t>5.4</t>
  </si>
  <si>
    <t>Factor de emisiones</t>
  </si>
  <si>
    <t>5.4.1</t>
  </si>
  <si>
    <t>Factor de emisiones MP10 [g/kg leña-viv]</t>
  </si>
  <si>
    <t>5.4.2</t>
  </si>
  <si>
    <t>Factor de emisiones MP2.5 [g/kg leña-viv]</t>
  </si>
  <si>
    <t>5.4.3</t>
  </si>
  <si>
    <t>Factor de emisiones NOx [g/kg leña-viv]</t>
  </si>
  <si>
    <t>Indata 2022</t>
  </si>
  <si>
    <t>Calefacción</t>
  </si>
  <si>
    <t>% distribución hogares electricidad</t>
  </si>
  <si>
    <t>Potencia [kW]</t>
  </si>
  <si>
    <t>Horas/día</t>
  </si>
  <si>
    <t>Días/año</t>
  </si>
  <si>
    <t>Consumo anual kWh</t>
  </si>
  <si>
    <t>5.4.4</t>
  </si>
  <si>
    <t>Factor de emisiones SOx [g/kg leña-viv]</t>
  </si>
  <si>
    <t>Tabla 77 inventario</t>
  </si>
  <si>
    <t>Consumo bajo</t>
  </si>
  <si>
    <t>5.5</t>
  </si>
  <si>
    <t xml:space="preserve">Emisiones </t>
  </si>
  <si>
    <t>Tipo de artefacto</t>
  </si>
  <si>
    <t>Consumo_promedio_kg_año (por artefacto)</t>
  </si>
  <si>
    <t xml:space="preserve">% participación </t>
  </si>
  <si>
    <t>Consumo medio</t>
  </si>
  <si>
    <t>5.5.1</t>
  </si>
  <si>
    <t>Emisiones evitadas MP10 [g/kg leña-viv]</t>
  </si>
  <si>
    <t>Estufa simple</t>
  </si>
  <si>
    <t>Consumo alto</t>
  </si>
  <si>
    <t>5.5.2</t>
  </si>
  <si>
    <t>Emisiones evitadas MP2.5 [g/kg leña-viv]</t>
  </si>
  <si>
    <t>Estufa doble cámara</t>
  </si>
  <si>
    <t>Prom. pond.</t>
  </si>
  <si>
    <t>5.5.3</t>
  </si>
  <si>
    <t>Emisiones evitadas NOx [g/kg leña-viv]</t>
  </si>
  <si>
    <t>Cocina a leña</t>
  </si>
  <si>
    <t>5.5.4</t>
  </si>
  <si>
    <t>Emisiones evitadas SOx [g/kg leña-viv]</t>
  </si>
  <si>
    <t>Chimenea abierta</t>
  </si>
  <si>
    <t>5.5.5</t>
  </si>
  <si>
    <t>Emisiones anuales evitadas MP10 [g/kg leña-viv]</t>
  </si>
  <si>
    <t>Caldera a leña</t>
  </si>
  <si>
    <t>N/A</t>
  </si>
  <si>
    <t>5.5.6</t>
  </si>
  <si>
    <t>Emisiones anuales evitadas MP2.5 [g/kg leña-viv]</t>
  </si>
  <si>
    <t>Estufa a pellet</t>
  </si>
  <si>
    <t>5.5.7</t>
  </si>
  <si>
    <t>Emisiones anuales evitadas NOx [g/kg leña-viv]</t>
  </si>
  <si>
    <t>Salamandra</t>
  </si>
  <si>
    <t>5.5.8</t>
  </si>
  <si>
    <t>Emisiones anuales evitadas SOx [g/kg leña-viv]</t>
  </si>
  <si>
    <t>Brasero</t>
  </si>
  <si>
    <t>5.6</t>
  </si>
  <si>
    <t>Costo nivelado de emisiones</t>
  </si>
  <si>
    <t>Estufa hechiza</t>
  </si>
  <si>
    <t>5.6.1</t>
  </si>
  <si>
    <t>Costo anualizado planta/Emisiones evitadas de MP10 año [$CLP/kg]</t>
  </si>
  <si>
    <t>Promedio</t>
  </si>
  <si>
    <t>5.6.2</t>
  </si>
  <si>
    <t>Costo anualizado planta/Emisiones evitadas de MP2.5 año [$CLP/kg]</t>
  </si>
  <si>
    <t>Promedio ponderado</t>
  </si>
  <si>
    <t>5.6.3</t>
  </si>
  <si>
    <t>Costo anualizado planta/Emisiones evitadas de NOx año[$CLP/kg]</t>
  </si>
  <si>
    <t>5.6.4</t>
  </si>
  <si>
    <t>Costo anualizado planta/Emisiones evitadas de SOx año [$CLP/kg]</t>
  </si>
  <si>
    <t>1.a</t>
  </si>
  <si>
    <t>Comuna</t>
  </si>
  <si>
    <t>Alhué</t>
  </si>
  <si>
    <t>Según lista de comunas</t>
  </si>
  <si>
    <t>1.b</t>
  </si>
  <si>
    <t>Distribuidora</t>
  </si>
  <si>
    <t>CGE</t>
  </si>
  <si>
    <t>1.c</t>
  </si>
  <si>
    <t>1.d</t>
  </si>
  <si>
    <t>1.e</t>
  </si>
  <si>
    <t>RESULTADOS PARCIALES</t>
  </si>
  <si>
    <t>2.a.i</t>
  </si>
  <si>
    <t>Potencial - Meses</t>
  </si>
  <si>
    <t>2.a.ii</t>
  </si>
  <si>
    <t>2.b</t>
  </si>
  <si>
    <t>3.a.i</t>
  </si>
  <si>
    <t>3.a.ii</t>
  </si>
  <si>
    <t>3.b</t>
  </si>
  <si>
    <t>3.c.i</t>
  </si>
  <si>
    <t>Ingresos - Meses</t>
  </si>
  <si>
    <t>3.c.ii</t>
  </si>
  <si>
    <t>3.c.iii</t>
  </si>
  <si>
    <t>3.d.i</t>
  </si>
  <si>
    <t>3.d.ii</t>
  </si>
  <si>
    <t>4.a.i</t>
  </si>
  <si>
    <t>4.a.ii</t>
  </si>
  <si>
    <t>4.a.iii</t>
  </si>
  <si>
    <t>4.b.i</t>
  </si>
  <si>
    <t>4.b.ii</t>
  </si>
  <si>
    <t>4.c.i</t>
  </si>
  <si>
    <t>4.c.ii</t>
  </si>
  <si>
    <t>4.d.i</t>
  </si>
  <si>
    <t>4.d.ii</t>
  </si>
  <si>
    <t>Indicadores planta fotovoltaica (medida de recambio de calefactor a leña no transfiere el costo de la planta al beneficiario)</t>
  </si>
  <si>
    <t>5.a.i</t>
  </si>
  <si>
    <t>Ingreso - costo anual</t>
  </si>
  <si>
    <t>5.a.ii</t>
  </si>
  <si>
    <t>Ingreso - costo anual por beneficiario</t>
  </si>
  <si>
    <t>5.b.i</t>
  </si>
  <si>
    <t>Ingreso menos costo - Meses</t>
  </si>
  <si>
    <t>5.b.ii</t>
  </si>
  <si>
    <t>Ingreso - costo mensual</t>
  </si>
  <si>
    <t>5.c.i</t>
  </si>
  <si>
    <t>Ingreso - costo mensual por beneficiario</t>
  </si>
  <si>
    <t>6</t>
  </si>
  <si>
    <t>6.a.i</t>
  </si>
  <si>
    <t>Costo unitario leña [$CLP/kg]</t>
  </si>
  <si>
    <t xml:space="preserve">Eucalipto $14.000 x 22 kg </t>
  </si>
  <si>
    <t>6.a.ii</t>
  </si>
  <si>
    <t>6.b</t>
  </si>
  <si>
    <t>6.b.i</t>
  </si>
  <si>
    <t>6.b.ii</t>
  </si>
  <si>
    <t>6.b.iii</t>
  </si>
  <si>
    <t>Costo mensual de leña para calefacción [$CLP/mes-viv]</t>
  </si>
  <si>
    <t>6.b.iv</t>
  </si>
  <si>
    <t>6.b.v</t>
  </si>
  <si>
    <t>Consumo anual de leña para calefacción [kg/viv]</t>
  </si>
  <si>
    <t>6.b.vi</t>
  </si>
  <si>
    <t>Consumo anual de electricidad para calefacción [kWh/viv]</t>
  </si>
  <si>
    <t>6.b.vii</t>
  </si>
  <si>
    <t>Costo anual de leña para calefacción [$CLP/mes-viv]</t>
  </si>
  <si>
    <t>6.b.viii</t>
  </si>
  <si>
    <t>6.c.i</t>
  </si>
  <si>
    <t>Diferencia de costo mensual: leña - electricidad [$CLP/mes-viv]</t>
  </si>
  <si>
    <t>6.c.ii</t>
  </si>
  <si>
    <t>Diferencia de costo anual: leña - electricidad [$CLP/año-viv]</t>
  </si>
  <si>
    <t>6.d.i.</t>
  </si>
  <si>
    <t>6.d.ii.</t>
  </si>
  <si>
    <t>6.d.iii.</t>
  </si>
  <si>
    <t>Factor de emisiones CO [g/kg leña-viv]</t>
  </si>
  <si>
    <t>6.d.iv.</t>
  </si>
  <si>
    <t>6.d.v.</t>
  </si>
  <si>
    <t>Factor de emisiones COV [g/kg leña-viv]</t>
  </si>
  <si>
    <t>6.d.vi</t>
  </si>
  <si>
    <t>6.d.vii</t>
  </si>
  <si>
    <t>Factor de emisiones NH3 [g/kg leña-viv]</t>
  </si>
  <si>
    <t>6.d.viii</t>
  </si>
  <si>
    <t>Factor de emisiones CO2 [g/kg leña-viv]</t>
  </si>
  <si>
    <t>6.d.ix</t>
  </si>
  <si>
    <t>Factor de emisiones CH4 [g/kg leña-viv]</t>
  </si>
  <si>
    <t>6.e</t>
  </si>
  <si>
    <t>Emisiones - Meses</t>
  </si>
  <si>
    <t>6.e.i.</t>
  </si>
  <si>
    <t>6.e.ii.</t>
  </si>
  <si>
    <t>6.e.iii.</t>
  </si>
  <si>
    <t>Emisiones evitadas CO [g/kg leña-viv]</t>
  </si>
  <si>
    <t>6.e.iv.</t>
  </si>
  <si>
    <t>6.e.v.</t>
  </si>
  <si>
    <t>Emisiones evitadas COV [g/kg leña-viv]</t>
  </si>
  <si>
    <t>6.e.vi</t>
  </si>
  <si>
    <t>6.e.vii</t>
  </si>
  <si>
    <t>Emisiones evitadas NH3 [g/kg leña-viv]</t>
  </si>
  <si>
    <t>6.e.viii</t>
  </si>
  <si>
    <t>Emisiones evitadas CO2 [g/kg leña-viv]</t>
  </si>
  <si>
    <t>6.e.ix</t>
  </si>
  <si>
    <t>Emisiones evitadas CH4 [g/kg leña-viv]</t>
  </si>
  <si>
    <t>6.f.i</t>
  </si>
  <si>
    <t>6.f.ii.</t>
  </si>
  <si>
    <t>6.f.iii.</t>
  </si>
  <si>
    <t>Emisiones anuales evitadas CO [g/kg leña-viv]</t>
  </si>
  <si>
    <t>6.f.iv.</t>
  </si>
  <si>
    <t>6.f.v.</t>
  </si>
  <si>
    <t>Emisiones anuales evitadas COV [g/kg leña-viv]</t>
  </si>
  <si>
    <t>6.f.vi</t>
  </si>
  <si>
    <t>6.f.vii</t>
  </si>
  <si>
    <t>Emisiones anuales evitadas NH3 [g/kg leña-viv]</t>
  </si>
  <si>
    <t>6.f.viii</t>
  </si>
  <si>
    <t>Emisiones anuales evitadas CO2 [g/kg leña-viv]</t>
  </si>
  <si>
    <t>6.f.ix</t>
  </si>
  <si>
    <t>Emisiones anuales evitadas CH4 [g/kg leña-viv]</t>
  </si>
  <si>
    <t>RESULTADOS FINALES</t>
  </si>
  <si>
    <t>7</t>
  </si>
  <si>
    <t>Resultado final</t>
  </si>
  <si>
    <t>7.a</t>
  </si>
  <si>
    <t>Utilidad - Meses</t>
  </si>
  <si>
    <t>7.a.i</t>
  </si>
  <si>
    <t xml:space="preserve">Utilidad beneficiario: diferencia de calefaccion más ingresos por planta FV </t>
  </si>
  <si>
    <t>7.a.ii</t>
  </si>
  <si>
    <t>Utilidad anual beneficiario</t>
  </si>
  <si>
    <t>7.b</t>
  </si>
  <si>
    <t>Costo por emision - Meses</t>
  </si>
  <si>
    <t>7.b.i</t>
  </si>
  <si>
    <t>Costo mensualizado proyecto/Emisiones mensuales evitadas de MP10 [$CLP/kg]</t>
  </si>
  <si>
    <t>7.b.ii.</t>
  </si>
  <si>
    <t>Costo mensualizado proyecto/Emisiones mensuales evitadas de MP2.5 [$CLP/kg]</t>
  </si>
  <si>
    <t>7.b.iii.</t>
  </si>
  <si>
    <t>Costo mensualizado proyecto/Emisiones mensuales evitadas de CO [$CLP/kg]</t>
  </si>
  <si>
    <t>7.b.iv.</t>
  </si>
  <si>
    <t>Costo mensualizado proyecto/Emisiones mensuales evitadas de NOx [$CLP/kg]</t>
  </si>
  <si>
    <t>7.b.v.</t>
  </si>
  <si>
    <t>Costo mensualizado proyecto/Emisiones mensuales evitadas de COV [$CLP/kg]</t>
  </si>
  <si>
    <t>7.b.vi</t>
  </si>
  <si>
    <t>Costo mensualizado proyecto/Emisiones mensuales evitadas de SOx [$CLP/kg]</t>
  </si>
  <si>
    <t>7.b.vii</t>
  </si>
  <si>
    <t>Costo mensualizado proyecto/Emisiones mensuales evitadas de NH3 [$CLP/kg]</t>
  </si>
  <si>
    <t>7.b.viii</t>
  </si>
  <si>
    <t>Costo mensualizado proyecto/Emisiones mensuales evitadas de CO2 [$CLP/kg]</t>
  </si>
  <si>
    <t>7.b.ix</t>
  </si>
  <si>
    <t>Costo mensualizado proyecto/Emisiones mensuales evitadas de CH4 [$CLP/kg]</t>
  </si>
  <si>
    <t>7.c.i</t>
  </si>
  <si>
    <t>Costo anualizado proyecto/Emisiones anuales evitadas de MP10 [$CLP/kg]</t>
  </si>
  <si>
    <t>7.c.ii.</t>
  </si>
  <si>
    <t>Costo anualizado proyecto/Emisiones anuales evitadas de MP2.5 [$CLP/kg]</t>
  </si>
  <si>
    <t>7.c.iii.</t>
  </si>
  <si>
    <t>Costo anualizado proyecto/Emisiones anuales evitadas de CO [$CLP/kg]</t>
  </si>
  <si>
    <t>7.c.iv.</t>
  </si>
  <si>
    <t>Costo anualizado proyecto/Emisiones anuales evitadas de NOx [$CLP/kg]</t>
  </si>
  <si>
    <t>7.c.v.</t>
  </si>
  <si>
    <t>Costo anualizado proyecto/Emisiones anuales evitadas de COV [$CLP/kg]</t>
  </si>
  <si>
    <t>7.c.vi</t>
  </si>
  <si>
    <t>Costo anualizado proyecto/Emisiones anuales evitadas de SOx [$CLP/kg]</t>
  </si>
  <si>
    <t>7.c.vii</t>
  </si>
  <si>
    <t>Costo anualizado proyecto/Emisiones anuales evitadas de NH3 [$CLP/kg]</t>
  </si>
  <si>
    <t>7.c.viii</t>
  </si>
  <si>
    <t>Costo anualizado proyecto/Emisiones anuales evitadas de CO2 [$CLP/kg]</t>
  </si>
  <si>
    <t>7.c.ix</t>
  </si>
  <si>
    <t>Costo anualizado proyecto/Emisiones anuales evitadas de CH4 [$CLP/kg]</t>
  </si>
  <si>
    <t>(editar solo en hoja Principal)</t>
  </si>
  <si>
    <t xml:space="preserve">Planta fotovoltaica comunitaria </t>
  </si>
  <si>
    <t>Potencia diseño</t>
  </si>
  <si>
    <t>Potencia referencia</t>
  </si>
  <si>
    <t>kW</t>
  </si>
  <si>
    <t>Original planta fotovoltaica comunitaria Talagante (300 kW)</t>
  </si>
  <si>
    <t>Item</t>
  </si>
  <si>
    <t>Descripción</t>
  </si>
  <si>
    <t>Unidad</t>
  </si>
  <si>
    <t>Precio Unitario</t>
  </si>
  <si>
    <t>Cantidad</t>
  </si>
  <si>
    <t>Precio Total</t>
  </si>
  <si>
    <t>Cantidad 
300 kW</t>
  </si>
  <si>
    <t>Precio Total 
300 kW</t>
  </si>
  <si>
    <t>Ingeniería de detalle</t>
  </si>
  <si>
    <t>HH</t>
  </si>
  <si>
    <t>Costo Módulos Fotovoltaicos</t>
  </si>
  <si>
    <t>Inversores</t>
  </si>
  <si>
    <t>Estructura de Anclaje/soporte</t>
  </si>
  <si>
    <t>GL</t>
  </si>
  <si>
    <t>Otros equipos y Materiales del Sistema</t>
  </si>
  <si>
    <t>Mano de Obra</t>
  </si>
  <si>
    <t>Gastos Administrativos</t>
  </si>
  <si>
    <t>Trámite de conexión ley N° 21.118</t>
  </si>
  <si>
    <t>Mantenimiento durante el primer año</t>
  </si>
  <si>
    <t>1.10</t>
  </si>
  <si>
    <t>Otros</t>
  </si>
  <si>
    <t>COSTO DIRECTO sistema 300 [kWp] (1.1 al 1.10)</t>
  </si>
  <si>
    <t>GASTOS GENERALES PARA SISTEMA DE 300 [kWp] (% sobre 1.11)</t>
  </si>
  <si>
    <t>UTILIDADES SISTEMAS DE 300 [kWp] (% sobre 1.11)</t>
  </si>
  <si>
    <t>VALOR NETO SISTEMA DE 300 [kWp]</t>
  </si>
  <si>
    <t>I.V.A. SISTEMAS DE 300 [kWp] (% sobre 1.14)</t>
  </si>
  <si>
    <t>COSTO TOTAL POR SISTEMA DE 300 [kWp]</t>
  </si>
  <si>
    <t xml:space="preserve">Linea de transmisión - planta fotovoltaica comunitaria </t>
  </si>
  <si>
    <t>Largo linea diseño</t>
  </si>
  <si>
    <t>Largo linea referencia</t>
  </si>
  <si>
    <t>m</t>
  </si>
  <si>
    <t>Cantidad
100 mt/300 kW</t>
  </si>
  <si>
    <t>Precio Total 
100mt/300 kW</t>
  </si>
  <si>
    <t xml:space="preserve">Transformador  300 kVA </t>
  </si>
  <si>
    <t>Transformador Distribución Aérea trifásico 300 kVA 13,2 kV/0,38 kV</t>
  </si>
  <si>
    <t xml:space="preserve">Reconectador de 27kV </t>
  </si>
  <si>
    <t>Reconectador de 27kV Noja Power con control RC 10 o equipo similar</t>
  </si>
  <si>
    <t>Transformador Bifásico 5 kVA</t>
  </si>
  <si>
    <t>Transformador Bifásico 5 kVA, 13,2 kV, 5 kVA Clase 15 kV</t>
  </si>
  <si>
    <t>Postes de hormigón armado</t>
  </si>
  <si>
    <t xml:space="preserve">Conductor de aluminio </t>
  </si>
  <si>
    <t>mts</t>
  </si>
  <si>
    <t>Conductor de aluminio protegido 50mm² o superior trifásico 25 kV, para disposición de redes compactas.</t>
  </si>
  <si>
    <t xml:space="preserve">Equipo compacto 15 kV </t>
  </si>
  <si>
    <t>Equipo compacto 15 kV 3p (5-10-20/5A) Precisión ANSI 0,3 para empalme de media tensión.</t>
  </si>
  <si>
    <t>Pararrayo clase 15 kV</t>
  </si>
  <si>
    <t>Desconectadores Fusibles clase 15 kV</t>
  </si>
  <si>
    <t>Elementos necesarios para disposición de redes compactas.</t>
  </si>
  <si>
    <t>Crucetas, ferretería, aisladores, retenciones, abrazaderas, soportes, separadores y todos los elementos necesarios para disposición de redes compactas.</t>
  </si>
  <si>
    <t>Medidor bidireccional en el empalme</t>
  </si>
  <si>
    <t>Medidor bidireccional en el empalme, que permita registrar los consumos y inyecciones de la energía para cumplir con la ley 21.118.</t>
  </si>
  <si>
    <t>Cubos seguros y vitarreales del sistema</t>
  </si>
  <si>
    <t>Trámite de conexión con empresa distribuidora</t>
  </si>
  <si>
    <t>1.18</t>
  </si>
  <si>
    <t>COSTO DIRECTO PROYECTO (1.1 al 1.18)</t>
  </si>
  <si>
    <t>1.20</t>
  </si>
  <si>
    <t>GASTOS GENERALES PROYECTO (% sobre 1.19)</t>
  </si>
  <si>
    <t xml:space="preserve">UTILIDADES PROYECTO (% sobre 1.19) </t>
  </si>
  <si>
    <t>VALOR NETO PROYECTO</t>
  </si>
  <si>
    <t xml:space="preserve">I.V.A. PROYECTO (% sobre 1.22) </t>
  </si>
  <si>
    <t>COSTO TOTAL PROYECTO</t>
  </si>
  <si>
    <t>VALOR TOTAL OFERTA</t>
  </si>
  <si>
    <t>Lista comunas</t>
  </si>
  <si>
    <t>Inclinacion</t>
  </si>
  <si>
    <t>Azimut</t>
  </si>
  <si>
    <t>Latitud</t>
  </si>
  <si>
    <t>Longitud</t>
  </si>
  <si>
    <t>Total diario kWh</t>
  </si>
  <si>
    <t>Total anual kWh</t>
  </si>
  <si>
    <t>Factor de planta</t>
  </si>
  <si>
    <t>Buin</t>
  </si>
  <si>
    <t>Calera de Tango</t>
  </si>
  <si>
    <t>Colina</t>
  </si>
  <si>
    <t>Curacavi</t>
  </si>
  <si>
    <t>El Monte</t>
  </si>
  <si>
    <t>Isla de Maipo</t>
  </si>
  <si>
    <t>Lampa</t>
  </si>
  <si>
    <t>Maria Pinto</t>
  </si>
  <si>
    <t>Melipilla</t>
  </si>
  <si>
    <t>Padre Hurtado</t>
  </si>
  <si>
    <t>Paine</t>
  </si>
  <si>
    <t>Peñaflor</t>
  </si>
  <si>
    <t>Pirque</t>
  </si>
  <si>
    <t>San Jose de Maipo</t>
  </si>
  <si>
    <t>San Pedro</t>
  </si>
  <si>
    <t>Talagante</t>
  </si>
  <si>
    <t>Tiltil</t>
  </si>
  <si>
    <t>Precio Nudo Promedio (PNP) $CLP/kWh energía</t>
  </si>
  <si>
    <t>Enel</t>
  </si>
  <si>
    <t>ECC</t>
  </si>
  <si>
    <t>EDECSA</t>
  </si>
  <si>
    <t>Til Til</t>
  </si>
  <si>
    <t>Precio unitario promedio tarifa BT1 $CLP/kWh</t>
  </si>
  <si>
    <t>Extraido de reporte del Explorador Solar (MEN) por comuna</t>
  </si>
  <si>
    <t>Indica la generación por hora para un sistema de 1 kW (dato de entrada seleccionado)</t>
  </si>
  <si>
    <t>Generacion Fotovoltaica</t>
  </si>
  <si>
    <t>Unidad [kWh]</t>
  </si>
  <si>
    <t>(Columna con valor PROMEDIO)</t>
  </si>
  <si>
    <t>Mes</t>
  </si>
  <si>
    <t>Días</t>
  </si>
  <si>
    <t>Total mensual kWh</t>
  </si>
  <si>
    <t>00:00 a 23:00</t>
  </si>
  <si>
    <t>0:00</t>
  </si>
  <si>
    <t>1:00</t>
  </si>
  <si>
    <t>2:00</t>
  </si>
  <si>
    <t>3:00</t>
  </si>
  <si>
    <t>4:00</t>
  </si>
  <si>
    <t>5:00</t>
  </si>
  <si>
    <t>6:00</t>
  </si>
  <si>
    <t>7:00</t>
  </si>
  <si>
    <t>8:00</t>
  </si>
  <si>
    <t>9:00</t>
  </si>
  <si>
    <t>10:00</t>
  </si>
  <si>
    <t>11:00</t>
  </si>
  <si>
    <t>12:00</t>
  </si>
  <si>
    <t>13:00</t>
  </si>
  <si>
    <t>14:00</t>
  </si>
  <si>
    <t>15:00</t>
  </si>
  <si>
    <t>16:00</t>
  </si>
  <si>
    <t>17:00</t>
  </si>
  <si>
    <t>18:00</t>
  </si>
  <si>
    <t>19:00</t>
  </si>
  <si>
    <t>20:00</t>
  </si>
  <si>
    <t>21:00</t>
  </si>
  <si>
    <t>22:00</t>
  </si>
  <si>
    <t>23:00</t>
  </si>
  <si>
    <t>T</t>
  </si>
  <si>
    <t>Enero a Diciembre</t>
  </si>
  <si>
    <t>Curacaví</t>
  </si>
  <si>
    <t>SanJoseDeMaipo</t>
  </si>
  <si>
    <t>SanPedro</t>
  </si>
  <si>
    <t>Sum of Total mensual kWh</t>
  </si>
  <si>
    <t>Suma total</t>
  </si>
  <si>
    <t>Plataforma Indice de Precios (Acond.icionamiento térmico y calefacción residencial)- Ministerio de Energía</t>
  </si>
  <si>
    <t>https://indicesdeprecios.energia.gob.cl/calefaccion.html</t>
  </si>
  <si>
    <t>Plataforma Índice de Precios - Informe In-Data 2025</t>
  </si>
  <si>
    <t>https://indicesdeprecios.energia.gob.cl/Informe%20Final%20ID%20584105-20-LE23%20-%20Calefacci%C3%B3n.pdf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</si>
</sst>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3">
    <numFmt numFmtId="164" formatCode="0.0%"/>
    <numFmt numFmtId="165" formatCode="&quot;$&quot;#,##0;[Red]\-&quot;$&quot;#,##0"/>
    <numFmt numFmtId="166" formatCode="_ * #,##0_ ;_ * \-#,##0_ ;_ * &quot;-&quot;_ ;_ @_ "/>
    <numFmt numFmtId="167" formatCode="_ * #,##0.0_ ;_ * \-#,##0.0_ ;_ * &quot;-&quot;_ ;_ @_ "/>
    <numFmt numFmtId="168" formatCode="_-* #,##0_-;\-* #,##0_-;_-* &quot;-&quot;??_-;_-@"/>
    <numFmt numFmtId="169" formatCode="_ &quot;$&quot;* #,##0_ ;_ &quot;$&quot;* \-#,##0_ ;_ &quot;$&quot;* &quot;-&quot;_ ;_ @_ "/>
    <numFmt numFmtId="170" formatCode="_ [$$-340A]* #,##0_ ;_ [$$-340A]* \-#,##0_ ;_ [$$-340A]* &quot;-&quot;??_ ;_ @_ "/>
    <numFmt numFmtId="171" formatCode="_-&quot;$&quot;* #,##0_-;\-&quot;$&quot;* #,##0_-;_-&quot;$&quot;* &quot;-&quot;??_-;_-@"/>
    <numFmt numFmtId="172" formatCode="0.0"/>
    <numFmt numFmtId="173" formatCode="&quot;$&quot;#,##0.00;[Red]\-&quot;$&quot;#,##0.00"/>
    <numFmt numFmtId="174" formatCode="[$$-340A]#,##0;[Red][$$-340A]\-#,##0"/>
    <numFmt numFmtId="175" formatCode="&quot;$&quot;#,##0_);[Red]\(&quot;$&quot;#,##0\)"/>
    <numFmt numFmtId="176" formatCode="_-* #,##0.0_-;\-* #,##0.0_-;_-* &quot;-&quot;??_-;_-@"/>
  </numFmts>
  <fonts count="7">
    <font>
      <sz val="11.0"/>
      <color theme="1"/>
      <name val="Calibri"/>
      <scheme val="minor"/>
    </font>
    <font>
      <b/>
      <sz val="11.0"/>
      <color theme="1"/>
      <name val="Calibri"/>
    </font>
    <font>
      <sz val="11.0"/>
      <color theme="1"/>
      <name val="Calibri"/>
    </font>
    <font>
      <sz val="10.0"/>
      <color theme="1"/>
      <name val="Arial"/>
    </font>
    <font>
      <b/>
      <sz val="12.0"/>
      <color theme="1"/>
      <name val="Calibri"/>
    </font>
    <font>
      <color theme="1"/>
      <name val="Calibri"/>
      <scheme val="minor"/>
    </font>
    <font>
      <u/>
      <sz val="11.0"/>
      <color theme="10"/>
      <name val="Calibri"/>
    </font>
  </fonts>
  <fills count="15">
    <fill>
      <patternFill patternType="none"/>
    </fill>
    <fill>
      <patternFill patternType="lightGray"/>
    </fill>
    <fill>
      <patternFill patternType="solid">
        <fgColor rgb="FF00B0F0"/>
        <bgColor rgb="FF00B0F0"/>
      </patternFill>
    </fill>
    <fill>
      <patternFill patternType="solid">
        <fgColor rgb="FFFFFF00"/>
        <bgColor rgb="FFFFFF00"/>
      </patternFill>
    </fill>
    <fill>
      <patternFill patternType="solid">
        <fgColor rgb="FFD9E2F3"/>
        <bgColor rgb="FFD9E2F3"/>
      </patternFill>
    </fill>
    <fill>
      <patternFill patternType="solid">
        <fgColor rgb="FFDEEAF6"/>
        <bgColor rgb="FFDEEAF6"/>
      </patternFill>
    </fill>
    <fill>
      <patternFill patternType="solid">
        <fgColor rgb="FFECECEC"/>
        <bgColor rgb="FFECECEC"/>
      </patternFill>
    </fill>
    <fill>
      <patternFill patternType="solid">
        <fgColor rgb="FFFEF2CB"/>
        <bgColor rgb="FFFEF2CB"/>
      </patternFill>
    </fill>
    <fill>
      <patternFill patternType="solid">
        <fgColor rgb="FFFFD965"/>
        <bgColor rgb="FFFFD965"/>
      </patternFill>
    </fill>
    <fill>
      <patternFill patternType="solid">
        <fgColor rgb="FFBF9000"/>
        <bgColor rgb="FFBF9000"/>
      </patternFill>
    </fill>
    <fill>
      <patternFill patternType="solid">
        <fgColor rgb="FFB4C6E7"/>
        <bgColor rgb="FFB4C6E7"/>
      </patternFill>
    </fill>
    <fill>
      <patternFill patternType="solid">
        <fgColor rgb="FF8EAADB"/>
        <bgColor rgb="FF8EAADB"/>
      </patternFill>
    </fill>
    <fill>
      <patternFill patternType="solid">
        <fgColor rgb="FFFFE598"/>
        <bgColor rgb="FFFFE598"/>
      </patternFill>
    </fill>
    <fill>
      <patternFill patternType="solid">
        <fgColor rgb="FFBDD6EE"/>
        <bgColor rgb="FFBDD6EE"/>
      </patternFill>
    </fill>
    <fill>
      <patternFill patternType="solid">
        <fgColor rgb="FF9CC2E5"/>
        <bgColor rgb="FF9CC2E5"/>
      </patternFill>
    </fill>
  </fills>
  <borders count="17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/>
      <right/>
      <top/>
      <bottom/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medium">
        <color rgb="FF000000"/>
      </right>
      <top/>
      <bottom/>
    </border>
  </borders>
  <cellStyleXfs count="1">
    <xf borderId="0" fillId="0" fontId="0" numFmtId="0" applyAlignment="1" applyFont="1"/>
  </cellStyleXfs>
  <cellXfs count="99">
    <xf borderId="0" fillId="0" fontId="0" numFmtId="0" xfId="0" applyAlignment="1" applyFont="1">
      <alignment readingOrder="0" shrinkToFit="0" vertical="bottom" wrapText="0"/>
    </xf>
    <xf borderId="0" fillId="0" fontId="1" numFmtId="49" xfId="0" applyFont="1" applyNumberFormat="1"/>
    <xf borderId="1" fillId="0" fontId="1" numFmtId="49" xfId="0" applyBorder="1" applyFont="1" applyNumberFormat="1"/>
    <xf borderId="2" fillId="0" fontId="1" numFmtId="0" xfId="0" applyBorder="1" applyFont="1"/>
    <xf borderId="2" fillId="0" fontId="2" numFmtId="0" xfId="0" applyBorder="1" applyFont="1"/>
    <xf borderId="3" fillId="0" fontId="2" numFmtId="0" xfId="0" applyBorder="1" applyFont="1"/>
    <xf borderId="4" fillId="0" fontId="1" numFmtId="49" xfId="0" applyBorder="1" applyFont="1" applyNumberFormat="1"/>
    <xf borderId="0" fillId="0" fontId="1" numFmtId="0" xfId="0" applyFont="1"/>
    <xf borderId="0" fillId="0" fontId="2" numFmtId="0" xfId="0" applyAlignment="1" applyFont="1">
      <alignment horizontal="left"/>
    </xf>
    <xf borderId="0" fillId="0" fontId="2" numFmtId="0" xfId="0" applyFont="1"/>
    <xf borderId="5" fillId="0" fontId="2" numFmtId="0" xfId="0" applyBorder="1" applyFont="1"/>
    <xf borderId="6" fillId="2" fontId="2" numFmtId="0" xfId="0" applyBorder="1" applyFill="1" applyFont="1"/>
    <xf borderId="6" fillId="2" fontId="2" numFmtId="164" xfId="0" applyBorder="1" applyFont="1" applyNumberFormat="1"/>
    <xf borderId="5" fillId="0" fontId="1" numFmtId="0" xfId="0" applyBorder="1" applyFont="1"/>
    <xf borderId="4" fillId="0" fontId="2" numFmtId="49" xfId="0" applyBorder="1" applyFont="1" applyNumberFormat="1"/>
    <xf borderId="7" fillId="0" fontId="1" numFmtId="49" xfId="0" applyBorder="1" applyFont="1" applyNumberFormat="1"/>
    <xf borderId="8" fillId="0" fontId="1" numFmtId="0" xfId="0" applyBorder="1" applyFont="1"/>
    <xf borderId="8" fillId="0" fontId="2" numFmtId="0" xfId="0" applyBorder="1" applyFont="1"/>
    <xf borderId="9" fillId="0" fontId="1" numFmtId="0" xfId="0" applyBorder="1" applyFont="1"/>
    <xf borderId="0" fillId="0" fontId="2" numFmtId="49" xfId="0" applyFont="1" applyNumberFormat="1"/>
    <xf borderId="1" fillId="0" fontId="2" numFmtId="49" xfId="0" applyBorder="1" applyFont="1" applyNumberFormat="1"/>
    <xf borderId="2" fillId="0" fontId="2" numFmtId="49" xfId="0" applyBorder="1" applyFont="1" applyNumberFormat="1"/>
    <xf borderId="5" fillId="0" fontId="2" numFmtId="165" xfId="0" applyBorder="1" applyFont="1" applyNumberFormat="1"/>
    <xf borderId="6" fillId="3" fontId="2" numFmtId="0" xfId="0" applyBorder="1" applyFill="1" applyFont="1"/>
    <xf borderId="5" fillId="0" fontId="2" numFmtId="166" xfId="0" applyBorder="1" applyFont="1" applyNumberFormat="1"/>
    <xf borderId="7" fillId="0" fontId="2" numFmtId="49" xfId="0" applyBorder="1" applyFont="1" applyNumberFormat="1"/>
    <xf borderId="8" fillId="0" fontId="2" numFmtId="167" xfId="0" applyBorder="1" applyFont="1" applyNumberFormat="1"/>
    <xf borderId="9" fillId="0" fontId="2" numFmtId="0" xfId="0" applyBorder="1" applyFont="1"/>
    <xf borderId="0" fillId="0" fontId="2" numFmtId="168" xfId="0" applyFont="1" applyNumberFormat="1"/>
    <xf borderId="5" fillId="0" fontId="2" numFmtId="168" xfId="0" applyBorder="1" applyFont="1" applyNumberFormat="1"/>
    <xf borderId="6" fillId="2" fontId="2" numFmtId="169" xfId="0" applyBorder="1" applyFont="1" applyNumberFormat="1"/>
    <xf borderId="6" fillId="2" fontId="2" numFmtId="9" xfId="0" applyBorder="1" applyFont="1" applyNumberFormat="1"/>
    <xf borderId="0" fillId="0" fontId="2" numFmtId="170" xfId="0" applyFont="1" applyNumberFormat="1"/>
    <xf borderId="5" fillId="0" fontId="2" numFmtId="170" xfId="0" applyBorder="1" applyFont="1" applyNumberFormat="1"/>
    <xf borderId="0" fillId="0" fontId="2" numFmtId="171" xfId="0" applyFont="1" applyNumberFormat="1"/>
    <xf borderId="0" fillId="0" fontId="2" numFmtId="165" xfId="0" applyFont="1" applyNumberFormat="1"/>
    <xf borderId="0" fillId="0" fontId="2" numFmtId="169" xfId="0" applyFont="1" applyNumberFormat="1"/>
    <xf borderId="0" fillId="0" fontId="3" numFmtId="0" xfId="0" applyAlignment="1" applyFont="1">
      <alignment shrinkToFit="0" wrapText="1"/>
    </xf>
    <xf borderId="0" fillId="0" fontId="2" numFmtId="0" xfId="0" applyAlignment="1" applyFont="1">
      <alignment shrinkToFit="0" wrapText="1"/>
    </xf>
    <xf borderId="10" fillId="0" fontId="4" numFmtId="0" xfId="0" applyAlignment="1" applyBorder="1" applyFont="1">
      <alignment horizontal="center" shrinkToFit="0" vertical="center" wrapText="1"/>
    </xf>
    <xf borderId="11" fillId="0" fontId="1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shrinkToFit="0" vertical="center" wrapText="1"/>
    </xf>
    <xf borderId="12" fillId="0" fontId="1" numFmtId="0" xfId="0" applyAlignment="1" applyBorder="1" applyFont="1">
      <alignment horizontal="center" shrinkToFit="0" vertical="center" wrapText="1"/>
    </xf>
    <xf borderId="13" fillId="0" fontId="2" numFmtId="9" xfId="0" applyAlignment="1" applyBorder="1" applyFont="1" applyNumberFormat="1">
      <alignment horizontal="center" shrinkToFit="0" vertical="center" wrapText="1"/>
    </xf>
    <xf borderId="13" fillId="0" fontId="2" numFmtId="0" xfId="0" applyAlignment="1" applyBorder="1" applyFont="1">
      <alignment horizontal="center" shrinkToFit="0" vertical="center" wrapText="1"/>
    </xf>
    <xf borderId="14" fillId="0" fontId="1" numFmtId="0" xfId="0" applyAlignment="1" applyBorder="1" applyFont="1">
      <alignment shrinkToFit="0" wrapText="1"/>
    </xf>
    <xf borderId="14" fillId="0" fontId="1" numFmtId="0" xfId="0" applyAlignment="1" applyBorder="1" applyFont="1">
      <alignment vertical="center"/>
    </xf>
    <xf borderId="15" fillId="0" fontId="1" numFmtId="0" xfId="0" applyAlignment="1" applyBorder="1" applyFont="1">
      <alignment vertical="center"/>
    </xf>
    <xf borderId="0" fillId="0" fontId="2" numFmtId="166" xfId="0" applyFont="1" applyNumberFormat="1"/>
    <xf borderId="15" fillId="0" fontId="2" numFmtId="0" xfId="0" applyAlignment="1" applyBorder="1" applyFont="1">
      <alignment shrinkToFit="0" wrapText="1"/>
    </xf>
    <xf borderId="15" fillId="0" fontId="2" numFmtId="0" xfId="0" applyAlignment="1" applyBorder="1" applyFont="1">
      <alignment horizontal="right" shrinkToFit="0" wrapText="1"/>
    </xf>
    <xf borderId="15" fillId="0" fontId="2" numFmtId="9" xfId="0" applyAlignment="1" applyBorder="1" applyFont="1" applyNumberFormat="1">
      <alignment horizontal="right" shrinkToFit="0" wrapText="1"/>
    </xf>
    <xf borderId="15" fillId="4" fontId="2" numFmtId="0" xfId="0" applyAlignment="1" applyBorder="1" applyFill="1" applyFont="1">
      <alignment shrinkToFit="0" wrapText="1"/>
    </xf>
    <xf borderId="15" fillId="4" fontId="2" numFmtId="0" xfId="0" applyAlignment="1" applyBorder="1" applyFont="1">
      <alignment horizontal="right" shrinkToFit="0" wrapText="1"/>
    </xf>
    <xf borderId="15" fillId="4" fontId="2" numFmtId="9" xfId="0" applyAlignment="1" applyBorder="1" applyFont="1" applyNumberFormat="1">
      <alignment horizontal="right" shrinkToFit="0" wrapText="1"/>
    </xf>
    <xf borderId="0" fillId="0" fontId="1" numFmtId="0" xfId="0" applyAlignment="1" applyFont="1">
      <alignment horizontal="center" shrinkToFit="0" vertical="center" wrapText="1"/>
    </xf>
    <xf borderId="0" fillId="0" fontId="5" numFmtId="0" xfId="0" applyFont="1"/>
    <xf borderId="15" fillId="5" fontId="2" numFmtId="0" xfId="0" applyAlignment="1" applyBorder="1" applyFill="1" applyFont="1">
      <alignment shrinkToFit="0" wrapText="1"/>
    </xf>
    <xf borderId="15" fillId="5" fontId="2" numFmtId="0" xfId="0" applyAlignment="1" applyBorder="1" applyFont="1">
      <alignment horizontal="right" shrinkToFit="0" wrapText="1"/>
    </xf>
    <xf borderId="15" fillId="5" fontId="2" numFmtId="9" xfId="0" applyAlignment="1" applyBorder="1" applyFont="1" applyNumberFormat="1">
      <alignment horizontal="right" shrinkToFit="0" wrapText="1"/>
    </xf>
    <xf borderId="15" fillId="4" fontId="2" numFmtId="172" xfId="0" applyBorder="1" applyFont="1" applyNumberFormat="1"/>
    <xf borderId="15" fillId="0" fontId="2" numFmtId="0" xfId="0" applyBorder="1" applyFont="1"/>
    <xf borderId="8" fillId="0" fontId="2" numFmtId="165" xfId="0" applyBorder="1" applyFont="1" applyNumberFormat="1"/>
    <xf borderId="0" fillId="0" fontId="2" numFmtId="173" xfId="0" applyFont="1" applyNumberFormat="1"/>
    <xf borderId="0" fillId="0" fontId="6" numFmtId="0" xfId="0" applyFont="1"/>
    <xf borderId="8" fillId="0" fontId="2" numFmtId="0" xfId="0" applyAlignment="1" applyBorder="1" applyFont="1">
      <alignment horizontal="left"/>
    </xf>
    <xf borderId="0" fillId="0" fontId="2" numFmtId="174" xfId="0" applyFont="1" applyNumberFormat="1"/>
    <xf borderId="5" fillId="0" fontId="2" numFmtId="174" xfId="0" applyBorder="1" applyFont="1" applyNumberFormat="1"/>
    <xf borderId="6" fillId="6" fontId="2" numFmtId="0" xfId="0" applyBorder="1" applyFill="1" applyFont="1"/>
    <xf borderId="6" fillId="6" fontId="2" numFmtId="166" xfId="0" applyBorder="1" applyFont="1" applyNumberFormat="1"/>
    <xf borderId="16" fillId="6" fontId="2" numFmtId="166" xfId="0" applyBorder="1" applyFont="1" applyNumberFormat="1"/>
    <xf borderId="8" fillId="0" fontId="2" numFmtId="166" xfId="0" applyBorder="1" applyFont="1" applyNumberFormat="1"/>
    <xf borderId="9" fillId="0" fontId="2" numFmtId="166" xfId="0" applyBorder="1" applyFont="1" applyNumberFormat="1"/>
    <xf borderId="5" fillId="0" fontId="2" numFmtId="173" xfId="0" applyBorder="1" applyFont="1" applyNumberFormat="1"/>
    <xf borderId="5" fillId="0" fontId="2" numFmtId="171" xfId="0" applyBorder="1" applyFont="1" applyNumberFormat="1"/>
    <xf borderId="0" fillId="0" fontId="2" numFmtId="175" xfId="0" applyFont="1" applyNumberFormat="1"/>
    <xf borderId="6" fillId="7" fontId="2" numFmtId="0" xfId="0" applyBorder="1" applyFill="1" applyFont="1"/>
    <xf borderId="6" fillId="8" fontId="2" numFmtId="0" xfId="0" applyBorder="1" applyFill="1" applyFont="1"/>
    <xf borderId="6" fillId="9" fontId="2" numFmtId="2" xfId="0" applyBorder="1" applyFill="1" applyFont="1" applyNumberFormat="1"/>
    <xf borderId="6" fillId="7" fontId="2" numFmtId="2" xfId="0" applyBorder="1" applyFont="1" applyNumberFormat="1"/>
    <xf borderId="6" fillId="3" fontId="2" numFmtId="175" xfId="0" applyBorder="1" applyFont="1" applyNumberFormat="1"/>
    <xf borderId="0" fillId="0" fontId="2" numFmtId="9" xfId="0" applyFont="1" applyNumberFormat="1"/>
    <xf borderId="0" fillId="0" fontId="2" numFmtId="49" xfId="0" applyAlignment="1" applyFont="1" applyNumberFormat="1">
      <alignment shrinkToFit="0" wrapText="1"/>
    </xf>
    <xf borderId="6" fillId="10" fontId="2" numFmtId="0" xfId="0" applyBorder="1" applyFill="1" applyFont="1"/>
    <xf borderId="6" fillId="4" fontId="2" numFmtId="0" xfId="0" applyBorder="1" applyFont="1"/>
    <xf borderId="6" fillId="11" fontId="2" numFmtId="0" xfId="0" applyBorder="1" applyFill="1" applyFont="1"/>
    <xf borderId="0" fillId="0" fontId="2" numFmtId="164" xfId="0" applyFont="1" applyNumberFormat="1"/>
    <xf borderId="0" fillId="0" fontId="2" numFmtId="176" xfId="0" applyFont="1" applyNumberFormat="1"/>
    <xf borderId="0" fillId="0" fontId="1" numFmtId="0" xfId="0" applyAlignment="1" applyFont="1">
      <alignment horizontal="center"/>
    </xf>
    <xf borderId="0" fillId="0" fontId="1" numFmtId="167" xfId="0" applyFont="1" applyNumberFormat="1"/>
    <xf borderId="6" fillId="12" fontId="2" numFmtId="0" xfId="0" applyBorder="1" applyFill="1" applyFont="1"/>
    <xf borderId="6" fillId="12" fontId="2" numFmtId="167" xfId="0" applyBorder="1" applyFont="1" applyNumberFormat="1"/>
    <xf borderId="6" fillId="13" fontId="2" numFmtId="0" xfId="0" applyBorder="1" applyFill="1" applyFont="1"/>
    <xf borderId="6" fillId="13" fontId="2" numFmtId="167" xfId="0" applyBorder="1" applyFont="1" applyNumberFormat="1"/>
    <xf borderId="6" fillId="14" fontId="2" numFmtId="0" xfId="0" applyBorder="1" applyFill="1" applyFont="1"/>
    <xf borderId="6" fillId="14" fontId="2" numFmtId="167" xfId="0" applyBorder="1" applyFont="1" applyNumberFormat="1"/>
    <xf borderId="6" fillId="7" fontId="2" numFmtId="167" xfId="0" applyBorder="1" applyFont="1" applyNumberFormat="1"/>
    <xf borderId="0" fillId="0" fontId="2" numFmtId="11" xfId="0" applyFont="1" applyNumberFormat="1"/>
    <xf borderId="0" fillId="0" fontId="2" numFmtId="167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pivotCacheDefinition" Target="pivotCache/pivotCacheDefinition1.xml"/><Relationship Id="rId10" Type="http://schemas.openxmlformats.org/officeDocument/2006/relationships/worksheet" Target="worksheets/sheet7.xml"/><Relationship Id="rId12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Generación mensual por comuna
por cada 1 kW de potencia instalada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v>Alhué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TD_detalle_potencial_hora!$A$3:$A$15</c:f>
            </c:strRef>
          </c:cat>
          <c:val>
            <c:numRef>
              <c:f>TD_detalle_potencial_hora!$B$3:$B$15</c:f>
              <c:numCache/>
            </c:numRef>
          </c:val>
        </c:ser>
        <c:ser>
          <c:idx val="1"/>
          <c:order val="1"/>
          <c:tx>
            <c:v>Buin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TD_detalle_potencial_hora!$A$3:$A$15</c:f>
            </c:strRef>
          </c:cat>
          <c:val>
            <c:numRef>
              <c:f>TD_detalle_potencial_hora!$C$3:$C$15</c:f>
              <c:numCache/>
            </c:numRef>
          </c:val>
        </c:ser>
        <c:ser>
          <c:idx val="2"/>
          <c:order val="2"/>
          <c:tx>
            <c:v>Calera de Tango</c:v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TD_detalle_potencial_hora!$A$3:$A$15</c:f>
            </c:strRef>
          </c:cat>
          <c:val>
            <c:numRef>
              <c:f>TD_detalle_potencial_hora!$D$3:$D$15</c:f>
              <c:numCache/>
            </c:numRef>
          </c:val>
        </c:ser>
        <c:ser>
          <c:idx val="3"/>
          <c:order val="3"/>
          <c:tx>
            <c:v>Colina</c:v>
          </c:tx>
          <c:spPr>
            <a:solidFill>
              <a:schemeClr val="accent4"/>
            </a:solidFill>
            <a:ln cmpd="sng">
              <a:solidFill>
                <a:srgbClr val="000000"/>
              </a:solidFill>
            </a:ln>
          </c:spPr>
          <c:cat>
            <c:strRef>
              <c:f>TD_detalle_potencial_hora!$A$3:$A$15</c:f>
            </c:strRef>
          </c:cat>
          <c:val>
            <c:numRef>
              <c:f>TD_detalle_potencial_hora!$E$3:$E$15</c:f>
              <c:numCache/>
            </c:numRef>
          </c:val>
        </c:ser>
        <c:ser>
          <c:idx val="4"/>
          <c:order val="4"/>
          <c:tx>
            <c:v>Curacaví</c:v>
          </c:tx>
          <c:spPr>
            <a:solidFill>
              <a:schemeClr val="accent5"/>
            </a:solidFill>
            <a:ln cmpd="sng">
              <a:solidFill>
                <a:srgbClr val="000000"/>
              </a:solidFill>
            </a:ln>
          </c:spPr>
          <c:cat>
            <c:strRef>
              <c:f>TD_detalle_potencial_hora!$A$3:$A$15</c:f>
            </c:strRef>
          </c:cat>
          <c:val>
            <c:numRef>
              <c:f>TD_detalle_potencial_hora!$F$3:$F$15</c:f>
              <c:numCache/>
            </c:numRef>
          </c:val>
        </c:ser>
        <c:ser>
          <c:idx val="5"/>
          <c:order val="5"/>
          <c:tx>
            <c:v>El Monte</c:v>
          </c:tx>
          <c:spPr>
            <a:solidFill>
              <a:schemeClr val="accent6"/>
            </a:solidFill>
            <a:ln cmpd="sng">
              <a:solidFill>
                <a:srgbClr val="000000"/>
              </a:solidFill>
            </a:ln>
          </c:spPr>
          <c:cat>
            <c:strRef>
              <c:f>TD_detalle_potencial_hora!$A$3:$A$15</c:f>
            </c:strRef>
          </c:cat>
          <c:val>
            <c:numRef>
              <c:f>TD_detalle_potencial_hora!$G$3:$G$15</c:f>
              <c:numCache/>
            </c:numRef>
          </c:val>
        </c:ser>
        <c:ser>
          <c:idx val="6"/>
          <c:order val="6"/>
          <c:tx>
            <c:v>Isla de Maipo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TD_detalle_potencial_hora!$A$3:$A$15</c:f>
            </c:strRef>
          </c:cat>
          <c:val>
            <c:numRef>
              <c:f>TD_detalle_potencial_hora!$H$3:$H$15</c:f>
              <c:numCache/>
            </c:numRef>
          </c:val>
        </c:ser>
        <c:ser>
          <c:idx val="7"/>
          <c:order val="7"/>
          <c:tx>
            <c:v>Lampa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TD_detalle_potencial_hora!$A$3:$A$15</c:f>
            </c:strRef>
          </c:cat>
          <c:val>
            <c:numRef>
              <c:f>TD_detalle_potencial_hora!$I$3:$I$15</c:f>
              <c:numCache/>
            </c:numRef>
          </c:val>
        </c:ser>
        <c:ser>
          <c:idx val="8"/>
          <c:order val="8"/>
          <c:tx>
            <c:v>Maria Pinto</c:v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TD_detalle_potencial_hora!$A$3:$A$15</c:f>
            </c:strRef>
          </c:cat>
          <c:val>
            <c:numRef>
              <c:f>TD_detalle_potencial_hora!$J$3:$J$15</c:f>
              <c:numCache/>
            </c:numRef>
          </c:val>
        </c:ser>
        <c:ser>
          <c:idx val="9"/>
          <c:order val="9"/>
          <c:tx>
            <c:v>Melipilla</c:v>
          </c:tx>
          <c:spPr>
            <a:solidFill>
              <a:schemeClr val="accent4"/>
            </a:solidFill>
            <a:ln cmpd="sng">
              <a:solidFill>
                <a:srgbClr val="000000"/>
              </a:solidFill>
            </a:ln>
          </c:spPr>
          <c:cat>
            <c:strRef>
              <c:f>TD_detalle_potencial_hora!$A$3:$A$15</c:f>
            </c:strRef>
          </c:cat>
          <c:val>
            <c:numRef>
              <c:f>TD_detalle_potencial_hora!$K$3:$K$15</c:f>
              <c:numCache/>
            </c:numRef>
          </c:val>
        </c:ser>
        <c:ser>
          <c:idx val="10"/>
          <c:order val="10"/>
          <c:tx>
            <c:v>Padre Hurtado</c:v>
          </c:tx>
          <c:spPr>
            <a:solidFill>
              <a:schemeClr val="accent5"/>
            </a:solidFill>
            <a:ln cmpd="sng">
              <a:solidFill>
                <a:srgbClr val="000000"/>
              </a:solidFill>
            </a:ln>
          </c:spPr>
          <c:cat>
            <c:strRef>
              <c:f>TD_detalle_potencial_hora!$A$3:$A$15</c:f>
            </c:strRef>
          </c:cat>
          <c:val>
            <c:numRef>
              <c:f>TD_detalle_potencial_hora!$L$3:$L$15</c:f>
              <c:numCache/>
            </c:numRef>
          </c:val>
        </c:ser>
        <c:ser>
          <c:idx val="11"/>
          <c:order val="11"/>
          <c:tx>
            <c:v>Paine</c:v>
          </c:tx>
          <c:spPr>
            <a:solidFill>
              <a:schemeClr val="accent6"/>
            </a:solidFill>
            <a:ln cmpd="sng">
              <a:solidFill>
                <a:srgbClr val="000000"/>
              </a:solidFill>
            </a:ln>
          </c:spPr>
          <c:cat>
            <c:strRef>
              <c:f>TD_detalle_potencial_hora!$A$3:$A$15</c:f>
            </c:strRef>
          </c:cat>
          <c:val>
            <c:numRef>
              <c:f>TD_detalle_potencial_hora!$M$3:$M$15</c:f>
              <c:numCache/>
            </c:numRef>
          </c:val>
        </c:ser>
        <c:ser>
          <c:idx val="12"/>
          <c:order val="12"/>
          <c:tx>
            <c:v>Peñaflor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TD_detalle_potencial_hora!$A$3:$A$15</c:f>
            </c:strRef>
          </c:cat>
          <c:val>
            <c:numRef>
              <c:f>TD_detalle_potencial_hora!$N$3:$N$15</c:f>
              <c:numCache/>
            </c:numRef>
          </c:val>
        </c:ser>
        <c:ser>
          <c:idx val="13"/>
          <c:order val="13"/>
          <c:tx>
            <c:v>Pirque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TD_detalle_potencial_hora!$A$3:$A$15</c:f>
            </c:strRef>
          </c:cat>
          <c:val>
            <c:numRef>
              <c:f>TD_detalle_potencial_hora!$O$3:$O$15</c:f>
              <c:numCache/>
            </c:numRef>
          </c:val>
        </c:ser>
        <c:ser>
          <c:idx val="14"/>
          <c:order val="14"/>
          <c:tx>
            <c:v>SanJoseDeMaipo</c:v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TD_detalle_potencial_hora!$A$3:$A$15</c:f>
            </c:strRef>
          </c:cat>
          <c:val>
            <c:numRef>
              <c:f>TD_detalle_potencial_hora!$P$3:$P$15</c:f>
              <c:numCache/>
            </c:numRef>
          </c:val>
        </c:ser>
        <c:ser>
          <c:idx val="15"/>
          <c:order val="15"/>
          <c:tx>
            <c:v>SanPedro</c:v>
          </c:tx>
          <c:spPr>
            <a:solidFill>
              <a:schemeClr val="accent4"/>
            </a:solidFill>
            <a:ln cmpd="sng">
              <a:solidFill>
                <a:srgbClr val="000000"/>
              </a:solidFill>
            </a:ln>
          </c:spPr>
          <c:cat>
            <c:strRef>
              <c:f>TD_detalle_potencial_hora!$A$3:$A$15</c:f>
            </c:strRef>
          </c:cat>
          <c:val>
            <c:numRef>
              <c:f>TD_detalle_potencial_hora!$Q$3:$Q$15</c:f>
              <c:numCache/>
            </c:numRef>
          </c:val>
        </c:ser>
        <c:ser>
          <c:idx val="16"/>
          <c:order val="16"/>
          <c:tx>
            <c:v>Talagante</c:v>
          </c:tx>
          <c:spPr>
            <a:solidFill>
              <a:schemeClr val="accent5"/>
            </a:solidFill>
            <a:ln cmpd="sng">
              <a:solidFill>
                <a:srgbClr val="000000"/>
              </a:solidFill>
            </a:ln>
          </c:spPr>
          <c:cat>
            <c:strRef>
              <c:f>TD_detalle_potencial_hora!$A$3:$A$15</c:f>
            </c:strRef>
          </c:cat>
          <c:val>
            <c:numRef>
              <c:f>TD_detalle_potencial_hora!$R$3:$R$15</c:f>
              <c:numCache/>
            </c:numRef>
          </c:val>
        </c:ser>
        <c:ser>
          <c:idx val="17"/>
          <c:order val="17"/>
          <c:tx>
            <c:v>Tiltil</c:v>
          </c:tx>
          <c:spPr>
            <a:solidFill>
              <a:schemeClr val="accent6"/>
            </a:solidFill>
            <a:ln cmpd="sng">
              <a:solidFill>
                <a:srgbClr val="000000"/>
              </a:solidFill>
            </a:ln>
          </c:spPr>
          <c:cat>
            <c:strRef>
              <c:f>TD_detalle_potencial_hora!$A$3:$A$15</c:f>
            </c:strRef>
          </c:cat>
          <c:val>
            <c:numRef>
              <c:f>TD_detalle_potencial_hora!$S$3:$S$15</c:f>
              <c:numCache/>
            </c:numRef>
          </c:val>
        </c:ser>
        <c:ser>
          <c:idx val="18"/>
          <c:order val="18"/>
          <c:tx>
            <c:strRef>
              <c:f>TD_detalle_potencial_hora!$T$1:$T$2</c:f>
            </c:strRef>
          </c:tx>
          <c:cat>
            <c:strRef>
              <c:f>TD_detalle_potencial_hora!$A$3:$A$15</c:f>
            </c:strRef>
          </c:cat>
          <c:val>
            <c:numRef>
              <c:f>TD_detalle_potencial_hora!$T$3:$T$15</c:f>
              <c:numCache/>
            </c:numRef>
          </c:val>
        </c:ser>
        <c:axId val="1398078633"/>
        <c:axId val="1765692567"/>
      </c:barChart>
      <c:catAx>
        <c:axId val="139807863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765692567"/>
      </c:catAx>
      <c:valAx>
        <c:axId val="176569256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Generació mensual [kWh]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398078633"/>
      </c:valAx>
    </c:plotArea>
    <c:legend>
      <c:legendPos val="r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1.png"/><Relationship Id="rId3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581025</xdr:colOff>
      <xdr:row>19</xdr:row>
      <xdr:rowOff>123825</xdr:rowOff>
    </xdr:from>
    <xdr:ext cx="10610850" cy="5591175"/>
    <xdr:graphicFrame>
      <xdr:nvGraphicFramePr>
        <xdr:cNvPr id="325432341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190500</xdr:colOff>
      <xdr:row>2</xdr:row>
      <xdr:rowOff>171450</xdr:rowOff>
    </xdr:from>
    <xdr:ext cx="7248525" cy="3457575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381000</xdr:colOff>
      <xdr:row>3</xdr:row>
      <xdr:rowOff>114300</xdr:rowOff>
    </xdr:from>
    <xdr:ext cx="7200900" cy="267652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171450</xdr:colOff>
      <xdr:row>23</xdr:row>
      <xdr:rowOff>0</xdr:rowOff>
    </xdr:from>
    <xdr:ext cx="7829550" cy="3733800"/>
    <xdr:pic>
      <xdr:nvPicPr>
        <xdr:cNvPr id="0" name="image3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pivotCache/_rels/pivotCacheDefinition1.xml.rels><?xml version="1.0" encoding="UTF-8" standalone="yes"?><Relationships xmlns="http://schemas.openxmlformats.org/package/2006/relationships"><Relationship Type="http://schemas.openxmlformats.org/officeDocument/2006/relationships/externalLinkPath" TargetMode="Externa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 invalid="1" refreshOnLoad="1">
  <cacheSource type="worksheet">
    <worksheetSource ref="A6:F240" sheet="Detalle_potencial_hora"/>
  </cacheSource>
  <cacheFields>
    <cacheField name="Comuna" numFmtId="0">
      <sharedItems>
        <s v="Alhué"/>
        <s v="Buin"/>
        <s v="Calera de Tango"/>
        <s v="Colina"/>
        <s v="Curacaví"/>
        <s v="El Monte"/>
        <s v="Isla de Maipo"/>
        <s v="Lampa"/>
        <s v="Maria Pinto"/>
        <s v="Melipilla"/>
        <s v="Padre Hurtado"/>
        <s v="Paine"/>
        <s v="Peñaflor"/>
        <s v="Pirque"/>
        <s v="SanJoseDeMaipo"/>
        <s v="SanPedro"/>
        <s v="Talagante"/>
        <s v="Tiltil"/>
      </sharedItems>
    </cacheField>
    <cacheField name="Mes">
      <sharedItems containsMixedTypes="1" containsNumber="1" containsInteger="1">
        <s v="T"/>
        <n v="1.0"/>
        <n v="2.0"/>
        <n v="3.0"/>
        <n v="4.0"/>
        <n v="5.0"/>
        <n v="6.0"/>
        <n v="7.0"/>
        <n v="8.0"/>
        <n v="9.0"/>
        <n v="10.0"/>
        <n v="11.0"/>
        <n v="12.0"/>
      </sharedItems>
    </cacheField>
    <cacheField name="mes2" numFmtId="0">
      <sharedItems>
        <s v="Enero a Diciembre"/>
        <s v="Enero"/>
        <s v="Febrero"/>
        <s v="Marzo"/>
        <s v="Abril"/>
        <s v="Mayo"/>
        <s v="Junio"/>
        <s v="Julio"/>
        <s v="Agosto"/>
        <s v="Septiembre"/>
        <s v="Octubre"/>
        <s v="Noviembre"/>
        <s v="Diciembre"/>
      </sharedItems>
    </cacheField>
    <cacheField name="Días" numFmtId="0">
      <sharedItems containsSemiMixedTypes="0" containsString="0" containsNumber="1" containsInteger="1">
        <n v="365.0"/>
        <n v="31.0"/>
        <n v="28.0"/>
        <n v="30.0"/>
      </sharedItems>
    </cacheField>
    <cacheField name="Total diario kWh" numFmtId="167">
      <sharedItems containsSemiMixedTypes="0" containsString="0" containsNumber="1">
        <n v="4.105927734509165"/>
        <n v="5.579618902615581"/>
        <n v="5.400935918588338"/>
        <n v="4.882088508691115"/>
        <n v="3.775147005337854"/>
        <n v="2.7320265441968234"/>
        <n v="2.3773313335974224"/>
        <n v="2.5506336535622487"/>
        <n v="2.9614056269504148"/>
        <n v="3.7891073464264653"/>
        <n v="4.461936629549709"/>
        <n v="5.226433255232249"/>
        <n v="5.534468089361763"/>
        <n v="4.096744844688725"/>
        <n v="5.477094827877786"/>
        <n v="5.324039169908082"/>
        <n v="4.861030569829493"/>
        <n v="3.860931067206162"/>
        <n v="2.8392652098522158"/>
        <n v="2.5168239854296903"/>
        <n v="2.5662737958649697"/>
        <n v="2.910332907448872"/>
        <n v="3.755847686219802"/>
        <n v="4.444546517696451"/>
        <n v="5.178511104231391"/>
        <n v="5.426241294699782"/>
        <n v="4.069032467065871"/>
        <n v="5.490877032714884"/>
        <n v="5.329056972622213"/>
        <n v="4.82754821613653"/>
        <n v="3.774241472440548"/>
        <n v="2.7885312595608176"/>
        <n v="2.4437536598393055"/>
        <n v="2.5081798925865746"/>
        <n v="2.883843771501064"/>
        <n v="3.7139553960653946"/>
        <n v="4.440179303199571"/>
        <n v="5.182484196034613"/>
        <n v="5.445738432088935"/>
        <n v="4.195610000518543"/>
        <n v="5.504106919174193"/>
        <n v="5.431809938407108"/>
        <n v="4.955787004588006"/>
        <n v="4.027001473109205"/>
        <n v="2.9597732315509075"/>
        <n v="2.5979897466413737"/>
        <n v="2.666288434126983"/>
        <n v="2.994656779285422"/>
        <n v="3.877853342216667"/>
        <n v="4.577049944548479"/>
        <n v="5.234718106588101"/>
        <n v="5.52028508598608"/>
        <n v="4.119399888999999"/>
        <n v="5.558675382999999"/>
        <n v="5.359812179000001"/>
        <n v="4.859766537"/>
        <n v="3.9043569200000006"/>
        <n v="2.7226737689999996"/>
        <n v="2.4284957780000003"/>
        <n v="2.5318410300000003"/>
        <n v="3.0289674090000003"/>
        <n v="3.791142549"/>
        <n v="4.499677986700001"/>
        <n v="5.201868326"/>
        <n v="5.545520802"/>
        <n v="4.118788790628"/>
        <n v="5.533688920211424"/>
        <n v="5.3520796599906"/>
        <n v="4.84482292154022"/>
        <n v="3.8280385658349303"/>
        <n v="2.784925496437199"/>
        <n v="2.4646288680154766"/>
        <n v="2.5820430173851374"/>
        <n v="2.9500032789063204"/>
        <n v="3.8416339628720135"/>
        <n v="4.531408542419272"/>
        <n v="5.218939300010077"/>
        <n v="5.49325295391333"/>
        <n v="4.137076363948852"/>
        <n v="5.54812831295972"/>
        <n v="5.398445359255402"/>
        <n v="4.858906185961452"/>
        <n v="3.8386425190865423"/>
        <n v="2.7894263591117627"/>
        <n v="2.474747464977238"/>
        <n v="2.5800437106028142"/>
        <n v="2.9823870296071675"/>
        <n v="3.8412427599005645"/>
        <n v="4.581161680004005"/>
        <n v="5.244393646075118"/>
        <n v="5.5073913398444265"/>
        <n v="4.256727594278269"/>
        <n v="5.584241866993019"/>
        <n v="5.468073344291779"/>
        <n v="4.974861356715291"/>
        <n v="4.04138219869978"/>
        <n v="3.0029247983037584"/>
        <n v="2.6507963058023094"/>
        <n v="2.6942714633609866"/>
        <n v="3.1266130101841383"/>
        <n v="3.955539484444725"/>
        <n v="4.631833107539602"/>
        <n v="5.342547279247345"/>
        <n v="5.607646915756489"/>
        <n v="4.05381787765265"/>
        <n v="5.5158309805947345"/>
        <n v="5.294720148297437"/>
        <n v="4.788787280589931"/>
        <n v="3.6664363241588487"/>
        <n v="2.615252093388961"/>
        <n v="2.3435693139204234"/>
        <n v="2.4953850670373283"/>
        <n v="2.9249768309025437"/>
        <n v="3.795158444728766"/>
        <n v="4.532171688287758"/>
        <n v="5.185110079935655"/>
        <n v="5.488416279989411"/>
        <n v="4.003051705875794"/>
        <n v="5.44594813803985"/>
        <n v="5.238600113537924"/>
        <n v="4.736626939621738"/>
        <n v="3.553778896297859"/>
        <n v="2.5704428198833322"/>
        <n v="2.362458660447822"/>
        <n v="2.497624705085172"/>
        <n v="2.8168627643655726"/>
        <n v="3.7543637536202157"/>
        <n v="4.4866272588878635"/>
        <n v="5.136529526260298"/>
        <n v="5.436756894461882"/>
        <n v="4.038909586730401"/>
        <n v="5.42415754495765"/>
        <n v="5.252894747091732"/>
        <n v="4.750447221506197"/>
        <n v="3.778294096967033"/>
        <n v="2.7790744180070197"/>
        <n v="2.442868854275213"/>
        <n v="2.4945856531001604"/>
        <n v="2.9195007763426633"/>
        <n v="3.713619599014615"/>
        <n v="4.392504644235922"/>
        <n v="5.12584482097952"/>
        <n v="5.393122664287083"/>
        <n v="4.087889716756021"/>
        <n v="5.465255419829153"/>
        <n v="5.321741591703407"/>
        <n v="4.836392350333118"/>
        <n v="3.8500253954863317"/>
        <n v="2.810130931866848"/>
        <n v="2.492843373656993"/>
        <n v="2.5341213481490357"/>
        <n v="2.9511844980382667"/>
        <n v="3.787283469717867"/>
        <n v="4.441086014020406"/>
        <n v="5.1660430392995735"/>
        <n v="5.398569168971255"/>
        <n v="4.087701606525412"/>
        <n v="5.497671182460255"/>
        <n v="5.308728292689704"/>
        <n v="4.825872581340411"/>
        <n v="3.8198815878827723"/>
        <n v="2.8055219917299805"/>
        <n v="2.447475736568577"/>
        <n v="2.5155451655309093"/>
        <n v="2.9308444310662063"/>
        <n v="3.782042699557387"/>
        <n v="4.470779734803589"/>
        <n v="5.1866460694626095"/>
        <n v="5.461409805212538"/>
        <n v="4.109141554444072"/>
        <n v="5.546540726171952"/>
        <n v="5.4260375545338055"/>
        <n v="4.9521000882918145"/>
        <n v="3.8915304211936412"/>
        <n v="2.8003663701433728"/>
        <n v="2.4574729896707947"/>
        <n v="2.4702419107045928"/>
        <n v="2.847018461689218"/>
        <n v="3.7510397987057984"/>
        <n v="4.410609460223501"/>
        <n v="5.243850646518445"/>
        <n v="5.512890225481933"/>
        <n v="3.995195890722004"/>
        <n v="5.652156786860176"/>
        <n v="5.436795179249537"/>
        <n v="4.793228392721578"/>
        <n v="3.7001422908059687"/>
        <n v="2.634922825067027"/>
        <n v="2.1382985384767927"/>
        <n v="2.125292646185608"/>
        <n v="2.616678449127515"/>
        <n v="3.7010156388633706"/>
        <n v="4.407493296123461"/>
        <n v="5.173474126108058"/>
        <n v="5.56285251907495"/>
        <n v="4.028533860977317"/>
        <n v="5.388274345254004"/>
        <n v="5.192389282972929"/>
        <n v="4.736415997562739"/>
        <n v="3.7304365154641004"/>
        <n v="2.6551623158653643"/>
        <n v="2.4216666343886155"/>
        <n v="2.536442080191869"/>
        <n v="2.9467962068489415"/>
        <n v="3.809784820903638"/>
        <n v="4.488388050119729"/>
        <n v="5.0826677071220185"/>
        <n v="5.3539823750338496"/>
        <n v="4.1056761525180665"/>
        <n v="5.490746406275924"/>
        <n v="5.315516719182686"/>
        <n v="4.825494823033904"/>
        <n v="3.8351069989950144"/>
        <n v="2.802588346005048"/>
        <n v="2.4819857870220976"/>
        <n v="2.566356801457586"/>
        <n v="2.935393704857485"/>
        <n v="3.84260166373131"/>
        <n v="4.527059576588155"/>
        <n v="5.193771896636248"/>
        <n v="5.4514911064313365"/>
        <n v="4.338546543594062"/>
        <n v="5.594013970007412"/>
        <n v="5.516327575800385"/>
        <n v="5.040663484736187"/>
        <n v="4.154432538546788"/>
        <n v="3.1065120182090444"/>
        <n v="2.6665946849790703"/>
        <n v="2.790904559336705"/>
        <n v="3.3149339395191295"/>
        <n v="4.097523804935346"/>
        <n v="4.769973604069049"/>
        <n v="5.38325903761857"/>
        <n v="5.627419305371066"/>
      </sharedItems>
    </cacheField>
    <cacheField name="Total mensual kWh" numFmtId="167">
      <sharedItems containsSemiMixedTypes="0" containsString="0" containsNumber="1">
        <n v="1498.6636230958452"/>
        <n v="172.96818598108302"/>
        <n v="151.22620572047347"/>
        <n v="151.34474376942458"/>
        <n v="113.25441016013562"/>
        <n v="84.69282287010152"/>
        <n v="71.31994000792267"/>
        <n v="79.06964326042971"/>
        <n v="91.80357443546286"/>
        <n v="113.67322039279397"/>
        <n v="138.32003551604097"/>
        <n v="156.79299765696746"/>
        <n v="171.56851077021466"/>
        <n v="1495.3118683113848"/>
        <n v="169.78993966421137"/>
        <n v="149.0730967574263"/>
        <n v="150.6919476647143"/>
        <n v="115.82793201618486"/>
        <n v="88.01722150541869"/>
        <n v="75.50471956289071"/>
        <n v="79.55448767181406"/>
        <n v="90.22032013091503"/>
        <n v="112.67543058659406"/>
        <n v="137.78094204859"/>
        <n v="155.35533312694173"/>
        <n v="168.21348013569323"/>
        <n v="1485.196850479043"/>
        <n v="170.21718801416142"/>
        <n v="149.21359523342196"/>
        <n v="149.65399470023243"/>
        <n v="113.22724417321643"/>
        <n v="86.44446904638535"/>
        <n v="73.31260979517917"/>
        <n v="77.75357667018382"/>
        <n v="89.39915691653299"/>
        <n v="111.41866188196184"/>
        <n v="137.6455583991867"/>
        <n v="155.4745258810384"/>
        <n v="168.81789139475697"/>
        <n v="1531.3976501892682"/>
        <n v="170.62731449439997"/>
        <n v="152.09067827539903"/>
        <n v="153.62939714222819"/>
        <n v="120.81004419327616"/>
        <n v="91.75297017807813"/>
        <n v="77.93969239924121"/>
        <n v="82.65494145793647"/>
        <n v="92.83436015784808"/>
        <n v="116.33560026650001"/>
        <n v="141.88854828100284"/>
        <n v="157.04154319764302"/>
        <n v="171.12883766556848"/>
        <n v="1503.5809594849998"/>
        <n v="172.31893687299996"/>
        <n v="150.07474101200003"/>
        <n v="150.65276264699997"/>
        <n v="117.13070760000002"/>
        <n v="84.40288683899999"/>
        <n v="72.85487334000001"/>
        <n v="78.48707193000001"/>
        <n v="93.897989679"/>
        <n v="113.73427647"/>
        <n v="139.49001758770004"/>
        <n v="156.05604978"/>
        <n v="171.91114486200001"/>
        <n v="1503.3579085792198"/>
        <n v="171.54435652655414"/>
        <n v="149.8582304797368"/>
        <n v="150.18951056774682"/>
        <n v="114.84115697504791"/>
        <n v="86.33269038955318"/>
        <n v="73.9388660404643"/>
        <n v="80.04333353893927"/>
        <n v="91.45010164609593"/>
        <n v="115.2490188861604"/>
        <n v="140.47366481499742"/>
        <n v="156.5681790003023"/>
        <n v="170.29084157131322"/>
        <n v="1510.032872841331"/>
        <n v="171.9919777017513"/>
        <n v="151.15647005915125"/>
        <n v="150.626091764805"/>
        <n v="115.15927557259627"/>
        <n v="86.47221713246465"/>
        <n v="74.24242394931713"/>
        <n v="79.98135502868725"/>
        <n v="92.45399791782219"/>
        <n v="115.23728279701693"/>
        <n v="142.01601208012414"/>
        <n v="157.33180938225354"/>
        <n v="170.72913153517723"/>
        <n v="1553.705571911568"/>
        <n v="173.1114978767836"/>
        <n v="153.1060536401698"/>
        <n v="154.22070205817403"/>
        <n v="121.2414659609934"/>
        <n v="93.09066874741652"/>
        <n v="79.52388917406928"/>
        <n v="83.52241536419058"/>
        <n v="96.92500331570828"/>
        <n v="118.66618453334175"/>
        <n v="143.58682633372769"/>
        <n v="160.27641837742036"/>
        <n v="173.83705438845118"/>
        <n v="1479.643525343217"/>
        <n v="170.99076039843678"/>
        <n v="148.25216415232825"/>
        <n v="148.45240569828786"/>
        <n v="109.99308972476545"/>
        <n v="81.07281489505779"/>
        <n v="70.3070794176127"/>
        <n v="77.35693707815717"/>
        <n v="90.67428175797886"/>
        <n v="113.85475334186299"/>
        <n v="140.49732233692052"/>
        <n v="155.55330239806966"/>
        <n v="170.14090467967173"/>
        <n v="1461.113872644665"/>
        <n v="168.82439227923535"/>
        <n v="146.68080317906185"/>
        <n v="146.83543512827387"/>
        <n v="106.61336688893577"/>
        <n v="79.6837274163833"/>
        <n v="70.87375981343466"/>
        <n v="77.42636585764033"/>
        <n v="87.32274569533276"/>
        <n v="112.63091260860647"/>
        <n v="139.08544502552377"/>
        <n v="154.09588578780892"/>
        <n v="168.53946372831834"/>
        <n v="1474.2019991565962"/>
        <n v="168.14888389368716"/>
        <n v="147.0810529185685"/>
        <n v="147.2638638666921"/>
        <n v="113.34882290901099"/>
        <n v="86.15130695821762"/>
        <n v="73.2860656282564"/>
        <n v="77.33215524610497"/>
        <n v="90.50452406662257"/>
        <n v="111.40858797043845"/>
        <n v="136.1676439713136"/>
        <n v="153.7753446293856"/>
        <n v="167.18680259289957"/>
        <n v="1492.0797466159477"/>
        <n v="169.42291801470373"/>
        <n v="149.0087645676954"/>
        <n v="149.92816286032667"/>
        <n v="115.50076186458995"/>
        <n v="87.11405888787229"/>
        <n v="74.78530120970979"/>
        <n v="78.55776179262011"/>
        <n v="91.48671943918626"/>
        <n v="113.61850409153601"/>
        <n v="137.67366643463257"/>
        <n v="154.9812911789872"/>
        <n v="167.3556442381089"/>
        <n v="1492.0110863817754"/>
        <n v="170.4278066562679"/>
        <n v="148.6443921953117"/>
        <n v="149.60205002155274"/>
        <n v="114.59644763648316"/>
        <n v="86.9711817436294"/>
        <n v="73.42427209705731"/>
        <n v="77.98190013145819"/>
        <n v="90.8561773630524"/>
        <n v="113.4612809867216"/>
        <n v="138.59417177891126"/>
        <n v="155.59938208387828"/>
        <n v="169.3037039615887"/>
        <n v="1499.8366673720864"/>
        <n v="171.94276251133053"/>
        <n v="151.92905152694655"/>
        <n v="153.51510273704625"/>
        <n v="116.74591263580923"/>
        <n v="86.81135747444455"/>
        <n v="73.72418969012384"/>
        <n v="76.57749923184238"/>
        <n v="88.25757231236575"/>
        <n v="112.53119396117395"/>
        <n v="136.72889326692854"/>
        <n v="157.31551939555337"/>
        <n v="170.89959698993994"/>
        <n v="1458.2465001135315"/>
        <n v="175.21686039266544"/>
        <n v="152.23026501898704"/>
        <n v="148.59008017436892"/>
        <n v="111.00426872417906"/>
        <n v="81.68260757707785"/>
        <n v="64.14895615430379"/>
        <n v="65.88407203175385"/>
        <n v="81.11703192295296"/>
        <n v="111.03046916590112"/>
        <n v="136.63229217982732"/>
        <n v="155.20422378324173"/>
        <n v="172.44842809132345"/>
        <n v="1470.4148592567208"/>
        <n v="167.03650470287414"/>
        <n v="145.38689992324203"/>
        <n v="146.8288959244449"/>
        <n v="111.91309546392301"/>
        <n v="82.31003179182629"/>
        <n v="72.64999903165847"/>
        <n v="78.62970448594793"/>
        <n v="91.35068241231718"/>
        <n v="114.29354462710914"/>
        <n v="139.1400295537116"/>
        <n v="152.48003121366057"/>
        <n v="165.97345362604935"/>
        <n v="1498.5717956690942"/>
        <n v="170.21313859455364"/>
        <n v="148.8344681371152"/>
        <n v="149.59033951405104"/>
        <n v="115.05320996985043"/>
        <n v="86.88023872615648"/>
        <n v="74.45957361066293"/>
        <n v="79.55706084518516"/>
        <n v="90.99720485058204"/>
        <n v="115.2780499119393"/>
        <n v="140.33884687423281"/>
        <n v="155.81315689908743"/>
        <n v="168.99622429937142"/>
        <n v="1583.5694884118327"/>
        <n v="173.41443307022976"/>
        <n v="154.45717212241078"/>
        <n v="156.26056802682177"/>
        <n v="124.63297615640366"/>
        <n v="96.30187256448038"/>
        <n v="79.99784054937211"/>
        <n v="86.51804133943784"/>
        <n v="102.76295212509301"/>
        <n v="122.92571414806037"/>
        <n v="147.86918172614054"/>
        <n v="161.4977711285571"/>
        <n v="174.44999846650305"/>
      </sharedItems>
    </cacheField>
  </cacheFields>
</pivotCacheDefinition>
</file>

<file path=xl/pivotTables/_rels/pivotTable1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D_detalle_potencial_hora" cacheId="0" dataCaption="" compact="0" compactData="0">
  <location ref="A1:U15" firstHeaderRow="0" firstDataRow="2" firstDataCol="1"/>
  <pivotFields>
    <pivotField name="Comuna" axis="axisCol" compact="0" outline="0" multipleItemSelectionAllowed="1" showAll="0" sortType="ascending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name="Mes" axis="axisRow" compact="0" outline="0" multipleItemSelectionAllowed="1" showAll="0" sortType="ascending" defaultSubtotal="0">
      <items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h="1" x="0"/>
      </items>
    </pivotField>
    <pivotField name="mes2" axis="axisRow" compact="0" outline="0" multipleItemSelectionAllowed="1" showAll="0" sortType="ascending">
      <items>
        <item x="4"/>
        <item x="8"/>
        <item x="12"/>
        <item x="1"/>
        <item x="0"/>
        <item x="2"/>
        <item x="7"/>
        <item x="6"/>
        <item x="3"/>
        <item x="5"/>
        <item x="11"/>
        <item x="10"/>
        <item x="9"/>
        <item t="default"/>
      </items>
    </pivotField>
    <pivotField name="Días" compact="0" outline="0" multipleItemSelectionAllowed="1" showAll="0">
      <items>
        <item x="0"/>
        <item x="1"/>
        <item x="2"/>
        <item x="3"/>
        <item t="default"/>
      </items>
    </pivotField>
    <pivotField name="Total diario kWh" compact="0" numFmtId="167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t="default"/>
      </items>
    </pivotField>
    <pivotField name="Total mensual kWh" dataField="1" compact="0" numFmtId="167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t="default"/>
      </items>
    </pivotField>
  </pivotFields>
  <rowFields>
    <field x="1"/>
    <field x="2"/>
  </rowFields>
  <colFields>
    <field x="0"/>
  </colFields>
  <dataFields>
    <dataField name="Sum of Total mensual kWh" fld="5" baseField="0"/>
  </dataFields>
</pivotTableDefinition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about:blank" TargetMode="External"/><Relationship Id="rId2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hyperlink" Target="https://indicesdeprecios.energia.gob.cl/calefaccion.html" TargetMode="External"/><Relationship Id="rId2" Type="http://schemas.openxmlformats.org/officeDocument/2006/relationships/hyperlink" Target="https://indicesdeprecios.energia.gob.cl/Informe%20Final%20ID%20584105-20-LE23%20-%20Calefacci%C3%B3n.pdf" TargetMode="External"/><Relationship Id="rId3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9.14"/>
    <col customWidth="1" min="2" max="2" width="66.57"/>
    <col customWidth="1" min="3" max="3" width="14.57"/>
    <col customWidth="1" min="4" max="4" width="13.71"/>
    <col customWidth="1" min="5" max="5" width="12.0"/>
    <col customWidth="1" min="6" max="6" width="12.29"/>
    <col customWidth="1" min="7" max="7" width="12.0"/>
    <col customWidth="1" min="8" max="8" width="11.0"/>
    <col customWidth="1" min="9" max="11" width="12.0"/>
    <col customWidth="1" min="12" max="12" width="12.29"/>
    <col customWidth="1" min="13" max="14" width="12.0"/>
    <col customWidth="1" min="15" max="15" width="11.29"/>
    <col customWidth="1" min="16" max="16" width="19.43"/>
    <col customWidth="1" min="17" max="17" width="39.0"/>
    <col customWidth="1" min="18" max="18" width="23.29"/>
    <col customWidth="1" min="19" max="19" width="8.71"/>
    <col customWidth="1" min="20" max="20" width="15.71"/>
    <col customWidth="1" min="21" max="21" width="38.43"/>
    <col customWidth="1" min="22" max="24" width="15.86"/>
    <col customWidth="1" min="25" max="25" width="19.57"/>
    <col customWidth="1" min="26" max="26" width="8.71"/>
  </cols>
  <sheetData>
    <row r="1" ht="14.25" customHeight="1">
      <c r="A1" s="1" t="s">
        <v>0</v>
      </c>
    </row>
    <row r="2" ht="14.25" customHeight="1">
      <c r="A2" s="2">
        <v>1.0</v>
      </c>
      <c r="B2" s="3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</row>
    <row r="3" ht="14.25" customHeight="1">
      <c r="A3" s="6" t="s">
        <v>2</v>
      </c>
      <c r="B3" s="7" t="s">
        <v>3</v>
      </c>
      <c r="C3" s="8">
        <v>300.0</v>
      </c>
      <c r="D3" s="9" t="s">
        <v>4</v>
      </c>
      <c r="E3" s="9"/>
      <c r="F3" s="9"/>
      <c r="G3" s="9"/>
      <c r="H3" s="9"/>
      <c r="I3" s="9"/>
      <c r="J3" s="9"/>
      <c r="K3" s="9"/>
      <c r="L3" s="9"/>
      <c r="M3" s="9"/>
      <c r="N3" s="9"/>
      <c r="O3" s="10"/>
    </row>
    <row r="4" ht="14.25" customHeight="1">
      <c r="A4" s="6" t="s">
        <v>5</v>
      </c>
      <c r="B4" s="7" t="s">
        <v>6</v>
      </c>
      <c r="C4" s="8">
        <v>100.0</v>
      </c>
      <c r="D4" s="9" t="s">
        <v>7</v>
      </c>
      <c r="E4" s="9"/>
      <c r="F4" s="9"/>
      <c r="G4" s="9"/>
      <c r="H4" s="9"/>
      <c r="I4" s="9"/>
      <c r="J4" s="9"/>
      <c r="K4" s="9"/>
      <c r="L4" s="9"/>
      <c r="M4" s="9"/>
      <c r="N4" s="9"/>
      <c r="O4" s="10"/>
    </row>
    <row r="5" ht="14.25" customHeight="1">
      <c r="A5" s="6" t="s">
        <v>8</v>
      </c>
      <c r="B5" s="7" t="s">
        <v>9</v>
      </c>
      <c r="C5" s="8">
        <v>200.0</v>
      </c>
      <c r="D5" s="9" t="s">
        <v>10</v>
      </c>
      <c r="E5" s="9"/>
      <c r="F5" s="9"/>
      <c r="G5" s="9"/>
      <c r="H5" s="9"/>
      <c r="I5" s="9"/>
      <c r="J5" s="9"/>
      <c r="K5" s="9"/>
      <c r="L5" s="9"/>
      <c r="M5" s="9"/>
      <c r="N5" s="9"/>
      <c r="O5" s="10"/>
    </row>
    <row r="6" ht="14.25" customHeight="1">
      <c r="A6" s="6" t="s">
        <v>11</v>
      </c>
      <c r="B6" s="7" t="s">
        <v>12</v>
      </c>
      <c r="C6" s="11">
        <v>20.0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0"/>
    </row>
    <row r="7" ht="14.25" customHeight="1">
      <c r="A7" s="6" t="s">
        <v>13</v>
      </c>
      <c r="B7" s="7" t="s">
        <v>14</v>
      </c>
      <c r="C7" s="12">
        <v>0.055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10"/>
    </row>
    <row r="8" ht="14.25" customHeight="1">
      <c r="A8" s="6" t="s">
        <v>15</v>
      </c>
      <c r="B8" s="7" t="s">
        <v>16</v>
      </c>
      <c r="C8" s="7" t="s">
        <v>17</v>
      </c>
      <c r="D8" s="7" t="s">
        <v>18</v>
      </c>
      <c r="E8" s="7" t="s">
        <v>19</v>
      </c>
      <c r="F8" s="7" t="s">
        <v>20</v>
      </c>
      <c r="G8" s="7" t="s">
        <v>21</v>
      </c>
      <c r="H8" s="7" t="s">
        <v>22</v>
      </c>
      <c r="I8" s="7" t="s">
        <v>23</v>
      </c>
      <c r="J8" s="7" t="s">
        <v>24</v>
      </c>
      <c r="K8" s="7" t="s">
        <v>25</v>
      </c>
      <c r="L8" s="7" t="s">
        <v>26</v>
      </c>
      <c r="M8" s="7" t="s">
        <v>27</v>
      </c>
      <c r="N8" s="7" t="s">
        <v>28</v>
      </c>
      <c r="O8" s="13" t="s">
        <v>29</v>
      </c>
    </row>
    <row r="9" ht="14.25" customHeight="1">
      <c r="A9" s="14" t="s">
        <v>30</v>
      </c>
      <c r="B9" s="9" t="s">
        <v>31</v>
      </c>
      <c r="C9" s="9">
        <v>0.0</v>
      </c>
      <c r="D9" s="9">
        <v>0.0</v>
      </c>
      <c r="E9" s="9">
        <v>0.0</v>
      </c>
      <c r="F9" s="9">
        <v>40.0</v>
      </c>
      <c r="G9" s="9">
        <v>60.0</v>
      </c>
      <c r="H9" s="9">
        <v>120.0</v>
      </c>
      <c r="I9" s="9">
        <v>160.0</v>
      </c>
      <c r="J9" s="9">
        <v>120.0</v>
      </c>
      <c r="K9" s="9">
        <v>60.0</v>
      </c>
      <c r="L9" s="9">
        <v>40.0</v>
      </c>
      <c r="M9" s="9">
        <v>0.0</v>
      </c>
      <c r="N9" s="9">
        <v>0.0</v>
      </c>
      <c r="O9" s="13">
        <f t="shared" ref="O9:O10" si="1">SUM(C9:N9)</f>
        <v>600</v>
      </c>
    </row>
    <row r="10" ht="14.25" customHeight="1">
      <c r="A10" s="14" t="s">
        <v>32</v>
      </c>
      <c r="B10" s="9" t="s">
        <v>33</v>
      </c>
      <c r="C10" s="9">
        <v>0.0</v>
      </c>
      <c r="D10" s="9">
        <v>0.0</v>
      </c>
      <c r="E10" s="9">
        <v>0.0</v>
      </c>
      <c r="F10" s="9">
        <v>40.0</v>
      </c>
      <c r="G10" s="9">
        <v>60.0</v>
      </c>
      <c r="H10" s="9">
        <v>140.0</v>
      </c>
      <c r="I10" s="9">
        <v>160.0</v>
      </c>
      <c r="J10" s="9">
        <v>140.0</v>
      </c>
      <c r="K10" s="9">
        <v>60.0</v>
      </c>
      <c r="L10" s="9">
        <v>40.0</v>
      </c>
      <c r="M10" s="9">
        <v>0.0</v>
      </c>
      <c r="N10" s="9">
        <v>0.0</v>
      </c>
      <c r="O10" s="13">
        <f t="shared" si="1"/>
        <v>640</v>
      </c>
    </row>
    <row r="11" ht="14.25" customHeight="1">
      <c r="A11" s="15" t="s">
        <v>34</v>
      </c>
      <c r="B11" s="16" t="s">
        <v>35</v>
      </c>
      <c r="C11" s="17">
        <v>1000.0</v>
      </c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8"/>
    </row>
    <row r="12" ht="14.25" customHeight="1">
      <c r="A12" s="1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7"/>
    </row>
    <row r="13" ht="14.25" customHeight="1">
      <c r="A13" s="20"/>
      <c r="B13" s="21" t="s">
        <v>36</v>
      </c>
      <c r="C13" s="4" t="s">
        <v>37</v>
      </c>
      <c r="D13" s="5" t="s">
        <v>38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7"/>
    </row>
    <row r="14" ht="14.25" customHeight="1">
      <c r="A14" s="14" t="s">
        <v>39</v>
      </c>
      <c r="B14" s="9" t="s">
        <v>40</v>
      </c>
      <c r="C14" s="9" t="str">
        <f t="shared" ref="C14:C15" si="2">IF(D14&gt;=0,"Sí","No")</f>
        <v>Sí</v>
      </c>
      <c r="D14" s="22">
        <f>C53</f>
        <v>138918.1343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7"/>
    </row>
    <row r="15" ht="14.25" customHeight="1">
      <c r="A15" s="14" t="s">
        <v>41</v>
      </c>
      <c r="B15" s="9" t="s">
        <v>42</v>
      </c>
      <c r="C15" s="23" t="str">
        <f t="shared" si="2"/>
        <v>Sí</v>
      </c>
      <c r="D15" s="24">
        <f>SUM(C64:C67)-C11</f>
        <v>17792</v>
      </c>
      <c r="E15" s="9"/>
      <c r="F15" s="7" t="s">
        <v>43</v>
      </c>
      <c r="G15" s="9"/>
      <c r="H15" s="9"/>
      <c r="I15" s="9"/>
      <c r="J15" s="9"/>
      <c r="K15" s="9"/>
      <c r="L15" s="9"/>
      <c r="M15" s="9"/>
      <c r="N15" s="9"/>
      <c r="O15" s="7"/>
    </row>
    <row r="16" ht="14.25" customHeight="1">
      <c r="A16" s="25" t="s">
        <v>44</v>
      </c>
      <c r="B16" s="17" t="s">
        <v>45</v>
      </c>
      <c r="C16" s="26">
        <f>C11/SUM(C64:C67)</f>
        <v>0.05321413367</v>
      </c>
      <c r="D16" s="27"/>
      <c r="E16" s="9"/>
      <c r="F16" s="9"/>
      <c r="G16" s="9"/>
      <c r="H16" s="9"/>
      <c r="I16" s="9"/>
      <c r="J16" s="9"/>
      <c r="K16" s="9"/>
      <c r="L16" s="9"/>
      <c r="M16" s="9"/>
      <c r="N16" s="9"/>
      <c r="O16" s="7"/>
    </row>
    <row r="17" ht="14.25" customHeight="1">
      <c r="A17" s="19"/>
    </row>
    <row r="18" ht="14.25" customHeight="1">
      <c r="A18" s="1" t="s">
        <v>46</v>
      </c>
    </row>
    <row r="19" ht="14.25" customHeight="1">
      <c r="A19" s="2">
        <v>2.0</v>
      </c>
      <c r="B19" s="3" t="s">
        <v>47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5"/>
    </row>
    <row r="20" ht="14.25" customHeight="1">
      <c r="A20" s="6" t="s">
        <v>48</v>
      </c>
      <c r="B20" s="7" t="s">
        <v>49</v>
      </c>
      <c r="C20" s="7" t="s">
        <v>17</v>
      </c>
      <c r="D20" s="7" t="s">
        <v>18</v>
      </c>
      <c r="E20" s="7" t="s">
        <v>19</v>
      </c>
      <c r="F20" s="7" t="s">
        <v>20</v>
      </c>
      <c r="G20" s="7" t="s">
        <v>21</v>
      </c>
      <c r="H20" s="7" t="s">
        <v>22</v>
      </c>
      <c r="I20" s="7" t="s">
        <v>23</v>
      </c>
      <c r="J20" s="7" t="s">
        <v>24</v>
      </c>
      <c r="K20" s="7" t="s">
        <v>25</v>
      </c>
      <c r="L20" s="7" t="s">
        <v>26</v>
      </c>
      <c r="M20" s="7" t="s">
        <v>27</v>
      </c>
      <c r="N20" s="13" t="s">
        <v>28</v>
      </c>
    </row>
    <row r="21" ht="14.25" customHeight="1">
      <c r="A21" s="14" t="s">
        <v>50</v>
      </c>
      <c r="B21" s="9" t="s">
        <v>51</v>
      </c>
      <c r="C21" s="28">
        <f>$C$3*AVERAGE('Detalle_PNP&amp;potencial'!$B$2:$B$19)</f>
        <v>51303.46429</v>
      </c>
      <c r="D21" s="28">
        <f>$C$3*AVERAGE('Detalle_PNP&amp;potencial'!$B$2:$B$19)</f>
        <v>51303.46429</v>
      </c>
      <c r="E21" s="28">
        <f>$C$3*AVERAGE('Detalle_PNP&amp;potencial'!$B$2:$B$19)</f>
        <v>51303.46429</v>
      </c>
      <c r="F21" s="28">
        <f>$C$3*AVERAGE('Detalle_PNP&amp;potencial'!$B$2:$B$19)</f>
        <v>51303.46429</v>
      </c>
      <c r="G21" s="28">
        <f>$C$3*AVERAGE('Detalle_PNP&amp;potencial'!$B$2:$B$19)</f>
        <v>51303.46429</v>
      </c>
      <c r="H21" s="28">
        <f>$C$3*AVERAGE('Detalle_PNP&amp;potencial'!$B$2:$B$19)</f>
        <v>51303.46429</v>
      </c>
      <c r="I21" s="28">
        <f>$C$3*AVERAGE('Detalle_PNP&amp;potencial'!$B$2:$B$19)</f>
        <v>51303.46429</v>
      </c>
      <c r="J21" s="28">
        <f>$C$3*AVERAGE('Detalle_PNP&amp;potencial'!$B$2:$B$19)</f>
        <v>51303.46429</v>
      </c>
      <c r="K21" s="28">
        <f>$C$3*AVERAGE('Detalle_PNP&amp;potencial'!$B$2:$B$19)</f>
        <v>51303.46429</v>
      </c>
      <c r="L21" s="28">
        <f>$C$3*AVERAGE('Detalle_PNP&amp;potencial'!$B$2:$B$19)</f>
        <v>51303.46429</v>
      </c>
      <c r="M21" s="28">
        <f>$C$3*AVERAGE('Detalle_PNP&amp;potencial'!$B$2:$B$19)</f>
        <v>51303.46429</v>
      </c>
      <c r="N21" s="29">
        <f>$C$3*AVERAGE('Detalle_PNP&amp;potencial'!$B$2:$B$19)</f>
        <v>51303.46429</v>
      </c>
    </row>
    <row r="22" ht="14.25" customHeight="1">
      <c r="A22" s="14" t="s">
        <v>52</v>
      </c>
      <c r="B22" s="9" t="s">
        <v>53</v>
      </c>
      <c r="C22" s="28">
        <f>SUM(C21:N21)</f>
        <v>615641.5715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9"/>
    </row>
    <row r="23" ht="14.25" customHeight="1">
      <c r="A23" s="14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10"/>
    </row>
    <row r="24" ht="14.25" customHeight="1">
      <c r="A24" s="6" t="s">
        <v>54</v>
      </c>
      <c r="B24" s="7" t="s">
        <v>55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10"/>
    </row>
    <row r="25" ht="14.25" customHeight="1">
      <c r="A25" s="6" t="s">
        <v>56</v>
      </c>
      <c r="B25" s="7" t="s">
        <v>57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10"/>
    </row>
    <row r="26" ht="14.25" customHeight="1">
      <c r="A26" s="14" t="s">
        <v>58</v>
      </c>
      <c r="B26" s="9" t="s">
        <v>59</v>
      </c>
      <c r="C26" s="30">
        <f>AVERAGE('Detalle_PNP&amp;potencial'!$B$24:$F$41)</f>
        <v>80</v>
      </c>
      <c r="D26" s="9" t="s">
        <v>60</v>
      </c>
      <c r="E26" s="9"/>
      <c r="F26" s="9"/>
      <c r="G26" s="9"/>
      <c r="H26" s="9"/>
      <c r="I26" s="9"/>
      <c r="J26" s="9"/>
      <c r="K26" s="9"/>
      <c r="L26" s="9"/>
      <c r="M26" s="9"/>
      <c r="N26" s="10"/>
    </row>
    <row r="27" ht="14.25" customHeight="1">
      <c r="A27" s="14" t="s">
        <v>61</v>
      </c>
      <c r="B27" s="9" t="s">
        <v>62</v>
      </c>
      <c r="C27" s="31">
        <v>0.15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10"/>
    </row>
    <row r="28" ht="14.25" customHeight="1">
      <c r="A28" s="14" t="s">
        <v>63</v>
      </c>
      <c r="B28" s="9" t="s">
        <v>64</v>
      </c>
      <c r="C28" s="28">
        <f>C26*(1-C27)</f>
        <v>68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10"/>
    </row>
    <row r="29" ht="14.25" customHeight="1">
      <c r="A29" s="6" t="s">
        <v>65</v>
      </c>
      <c r="B29" s="7" t="s">
        <v>66</v>
      </c>
      <c r="C29" s="7" t="s">
        <v>17</v>
      </c>
      <c r="D29" s="7" t="s">
        <v>18</v>
      </c>
      <c r="E29" s="7" t="s">
        <v>19</v>
      </c>
      <c r="F29" s="7" t="s">
        <v>20</v>
      </c>
      <c r="G29" s="7" t="s">
        <v>21</v>
      </c>
      <c r="H29" s="7" t="s">
        <v>22</v>
      </c>
      <c r="I29" s="7" t="s">
        <v>23</v>
      </c>
      <c r="J29" s="7" t="s">
        <v>24</v>
      </c>
      <c r="K29" s="7" t="s">
        <v>25</v>
      </c>
      <c r="L29" s="7" t="s">
        <v>26</v>
      </c>
      <c r="M29" s="7" t="s">
        <v>27</v>
      </c>
      <c r="N29" s="13" t="s">
        <v>28</v>
      </c>
    </row>
    <row r="30" ht="14.25" customHeight="1">
      <c r="A30" s="14" t="s">
        <v>67</v>
      </c>
      <c r="B30" s="9" t="s">
        <v>68</v>
      </c>
      <c r="C30" s="32">
        <f t="shared" ref="C30:N30" si="3">$C$28*C21</f>
        <v>3488635.572</v>
      </c>
      <c r="D30" s="32">
        <f t="shared" si="3"/>
        <v>3488635.572</v>
      </c>
      <c r="E30" s="32">
        <f t="shared" si="3"/>
        <v>3488635.572</v>
      </c>
      <c r="F30" s="32">
        <f t="shared" si="3"/>
        <v>3488635.572</v>
      </c>
      <c r="G30" s="32">
        <f t="shared" si="3"/>
        <v>3488635.572</v>
      </c>
      <c r="H30" s="32">
        <f t="shared" si="3"/>
        <v>3488635.572</v>
      </c>
      <c r="I30" s="32">
        <f t="shared" si="3"/>
        <v>3488635.572</v>
      </c>
      <c r="J30" s="32">
        <f t="shared" si="3"/>
        <v>3488635.572</v>
      </c>
      <c r="K30" s="32">
        <f t="shared" si="3"/>
        <v>3488635.572</v>
      </c>
      <c r="L30" s="32">
        <f t="shared" si="3"/>
        <v>3488635.572</v>
      </c>
      <c r="M30" s="32">
        <f t="shared" si="3"/>
        <v>3488635.572</v>
      </c>
      <c r="N30" s="33">
        <f t="shared" si="3"/>
        <v>3488635.572</v>
      </c>
    </row>
    <row r="31" ht="14.25" customHeight="1">
      <c r="A31" s="14" t="s">
        <v>69</v>
      </c>
      <c r="B31" s="9" t="s">
        <v>70</v>
      </c>
      <c r="C31" s="32">
        <f t="shared" ref="C31:N31" si="4">C30/$C$5</f>
        <v>17443.17786</v>
      </c>
      <c r="D31" s="32">
        <f t="shared" si="4"/>
        <v>17443.17786</v>
      </c>
      <c r="E31" s="32">
        <f t="shared" si="4"/>
        <v>17443.17786</v>
      </c>
      <c r="F31" s="32">
        <f t="shared" si="4"/>
        <v>17443.17786</v>
      </c>
      <c r="G31" s="32">
        <f t="shared" si="4"/>
        <v>17443.17786</v>
      </c>
      <c r="H31" s="32">
        <f t="shared" si="4"/>
        <v>17443.17786</v>
      </c>
      <c r="I31" s="32">
        <f t="shared" si="4"/>
        <v>17443.17786</v>
      </c>
      <c r="J31" s="32">
        <f t="shared" si="4"/>
        <v>17443.17786</v>
      </c>
      <c r="K31" s="32">
        <f t="shared" si="4"/>
        <v>17443.17786</v>
      </c>
      <c r="L31" s="32">
        <f t="shared" si="4"/>
        <v>17443.17786</v>
      </c>
      <c r="M31" s="32">
        <f t="shared" si="4"/>
        <v>17443.17786</v>
      </c>
      <c r="N31" s="33">
        <f t="shared" si="4"/>
        <v>17443.17786</v>
      </c>
    </row>
    <row r="32" ht="14.25" customHeight="1">
      <c r="A32" s="14" t="s">
        <v>71</v>
      </c>
      <c r="B32" s="9" t="s">
        <v>72</v>
      </c>
      <c r="C32" s="32">
        <f t="shared" ref="C32:C33" si="5">SUM(C30:N30)</f>
        <v>41863626.86</v>
      </c>
      <c r="D32" s="9"/>
      <c r="E32" s="9"/>
      <c r="F32" s="9"/>
      <c r="G32" s="9"/>
      <c r="H32" s="9"/>
      <c r="I32" s="9"/>
      <c r="J32" s="9"/>
      <c r="K32" s="9"/>
      <c r="L32" s="9"/>
      <c r="M32" s="9"/>
      <c r="N32" s="10"/>
    </row>
    <row r="33" ht="14.25" customHeight="1">
      <c r="A33" s="14" t="s">
        <v>73</v>
      </c>
      <c r="B33" s="9" t="s">
        <v>74</v>
      </c>
      <c r="C33" s="32">
        <f t="shared" si="5"/>
        <v>209318.1343</v>
      </c>
      <c r="D33" s="9"/>
      <c r="E33" s="9"/>
      <c r="F33" s="9"/>
      <c r="G33" s="9"/>
      <c r="H33" s="9"/>
      <c r="I33" s="9"/>
      <c r="J33" s="9"/>
      <c r="K33" s="9"/>
      <c r="L33" s="9"/>
      <c r="M33" s="9"/>
      <c r="N33" s="10"/>
    </row>
    <row r="34" ht="14.25" customHeight="1">
      <c r="A34" s="14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10"/>
    </row>
    <row r="35" ht="14.25" customHeight="1">
      <c r="A35" s="6" t="s">
        <v>75</v>
      </c>
      <c r="B35" s="7" t="s">
        <v>76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10"/>
    </row>
    <row r="36" ht="14.25" customHeight="1">
      <c r="A36" s="6" t="s">
        <v>77</v>
      </c>
      <c r="B36" s="7" t="s">
        <v>78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10"/>
    </row>
    <row r="37" ht="14.25" customHeight="1">
      <c r="A37" s="14" t="s">
        <v>79</v>
      </c>
      <c r="B37" s="9" t="s">
        <v>80</v>
      </c>
      <c r="C37" s="34">
        <f>Detalle_costos!$F$20</f>
        <v>266472296.2</v>
      </c>
      <c r="D37" s="9"/>
      <c r="E37" s="9"/>
      <c r="F37" s="9"/>
      <c r="G37" s="9"/>
      <c r="H37" s="9"/>
      <c r="I37" s="9"/>
      <c r="J37" s="9"/>
      <c r="K37" s="9"/>
      <c r="L37" s="9"/>
      <c r="M37" s="9"/>
      <c r="N37" s="10"/>
    </row>
    <row r="38" ht="14.25" customHeight="1">
      <c r="A38" s="14" t="s">
        <v>81</v>
      </c>
      <c r="B38" s="9" t="s">
        <v>82</v>
      </c>
      <c r="C38" s="34">
        <f>Detalle_costos!$F$51</f>
        <v>94809853.58</v>
      </c>
      <c r="D38" s="9"/>
      <c r="E38" s="9"/>
      <c r="F38" s="9"/>
      <c r="G38" s="9"/>
      <c r="H38" s="9"/>
      <c r="I38" s="9"/>
      <c r="J38" s="9"/>
      <c r="K38" s="9"/>
      <c r="L38" s="9"/>
      <c r="M38" s="9"/>
      <c r="N38" s="10"/>
    </row>
    <row r="39" ht="14.25" customHeight="1">
      <c r="A39" s="14" t="s">
        <v>83</v>
      </c>
      <c r="B39" s="9" t="s">
        <v>84</v>
      </c>
      <c r="C39" s="34">
        <f>SUM(C37:C38)</f>
        <v>361282149.7</v>
      </c>
      <c r="D39" s="9"/>
      <c r="E39" s="9"/>
      <c r="F39" s="9"/>
      <c r="G39" s="9"/>
      <c r="H39" s="9"/>
      <c r="I39" s="9"/>
      <c r="J39" s="9"/>
      <c r="K39" s="9"/>
      <c r="L39" s="9"/>
      <c r="M39" s="9"/>
      <c r="N39" s="10"/>
    </row>
    <row r="40" ht="14.25" customHeight="1">
      <c r="A40" s="6" t="s">
        <v>85</v>
      </c>
      <c r="B40" s="7" t="s">
        <v>86</v>
      </c>
      <c r="C40" s="34"/>
      <c r="D40" s="9"/>
      <c r="E40" s="9"/>
      <c r="F40" s="9"/>
      <c r="G40" s="9"/>
      <c r="H40" s="9"/>
      <c r="I40" s="9"/>
      <c r="J40" s="9"/>
      <c r="K40" s="9"/>
      <c r="L40" s="9"/>
      <c r="M40" s="9"/>
      <c r="N40" s="10"/>
    </row>
    <row r="41" ht="14.25" customHeight="1">
      <c r="A41" s="14" t="s">
        <v>87</v>
      </c>
      <c r="B41" s="9" t="s">
        <v>88</v>
      </c>
      <c r="C41" s="35">
        <f>PMT($C$7,$C$6,-$C$39)</f>
        <v>30231848.24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10"/>
    </row>
    <row r="42" ht="14.25" customHeight="1">
      <c r="A42" s="14" t="s">
        <v>89</v>
      </c>
      <c r="B42" s="9" t="s">
        <v>90</v>
      </c>
      <c r="C42" s="35">
        <f>PMT($C$7/12,$C$6*12,-$C$39)</f>
        <v>2485214.054</v>
      </c>
      <c r="D42" s="35"/>
      <c r="E42" s="9"/>
      <c r="F42" s="9"/>
      <c r="G42" s="9"/>
      <c r="H42" s="9"/>
      <c r="I42" s="9"/>
      <c r="J42" s="9"/>
      <c r="K42" s="9"/>
      <c r="L42" s="9"/>
      <c r="M42" s="9"/>
      <c r="N42" s="10"/>
    </row>
    <row r="43" ht="14.25" customHeight="1">
      <c r="A43" s="14" t="s">
        <v>91</v>
      </c>
      <c r="B43" s="9" t="s">
        <v>92</v>
      </c>
      <c r="C43" s="35">
        <f t="shared" ref="C43:C44" si="6">C41/$C$5</f>
        <v>151159.2412</v>
      </c>
      <c r="D43" s="9"/>
      <c r="E43" s="9"/>
      <c r="F43" s="9"/>
      <c r="G43" s="9"/>
      <c r="H43" s="9"/>
      <c r="I43" s="9"/>
      <c r="J43" s="9"/>
      <c r="K43" s="9"/>
      <c r="L43" s="9"/>
      <c r="M43" s="9"/>
      <c r="N43" s="10"/>
    </row>
    <row r="44" ht="14.25" customHeight="1">
      <c r="A44" s="14" t="s">
        <v>93</v>
      </c>
      <c r="B44" s="9" t="s">
        <v>94</v>
      </c>
      <c r="C44" s="35">
        <f t="shared" si="6"/>
        <v>12426.07027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10"/>
    </row>
    <row r="45" ht="14.25" customHeight="1">
      <c r="A45" s="14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10"/>
    </row>
    <row r="46" ht="14.25" customHeight="1">
      <c r="A46" s="6" t="s">
        <v>95</v>
      </c>
      <c r="B46" s="7" t="s">
        <v>96</v>
      </c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10"/>
    </row>
    <row r="47" ht="14.25" customHeight="1">
      <c r="A47" s="14" t="s">
        <v>97</v>
      </c>
      <c r="B47" s="9" t="s">
        <v>98</v>
      </c>
      <c r="C47" s="36">
        <f>AVERAGE('Detalle_PNP&amp;potencial'!$B$46:$F$63)</f>
        <v>110</v>
      </c>
      <c r="D47" s="9"/>
      <c r="E47" s="9"/>
      <c r="F47" s="9"/>
      <c r="G47" s="9"/>
      <c r="H47" s="9"/>
      <c r="I47" s="9"/>
      <c r="J47" s="9"/>
      <c r="K47" s="9"/>
      <c r="L47" s="9"/>
      <c r="M47" s="9"/>
      <c r="N47" s="10"/>
    </row>
    <row r="48" ht="14.25" customHeight="1">
      <c r="A48" s="6" t="s">
        <v>99</v>
      </c>
      <c r="B48" s="7" t="s">
        <v>100</v>
      </c>
      <c r="C48" s="7" t="s">
        <v>17</v>
      </c>
      <c r="D48" s="7" t="s">
        <v>18</v>
      </c>
      <c r="E48" s="7" t="s">
        <v>19</v>
      </c>
      <c r="F48" s="7" t="s">
        <v>20</v>
      </c>
      <c r="G48" s="7" t="s">
        <v>21</v>
      </c>
      <c r="H48" s="7" t="s">
        <v>22</v>
      </c>
      <c r="I48" s="7" t="s">
        <v>23</v>
      </c>
      <c r="J48" s="7" t="s">
        <v>24</v>
      </c>
      <c r="K48" s="7" t="s">
        <v>25</v>
      </c>
      <c r="L48" s="7" t="s">
        <v>26</v>
      </c>
      <c r="M48" s="7" t="s">
        <v>27</v>
      </c>
      <c r="N48" s="13" t="s">
        <v>28</v>
      </c>
    </row>
    <row r="49" ht="14.25" customHeight="1">
      <c r="A49" s="14" t="s">
        <v>101</v>
      </c>
      <c r="B49" s="9" t="s">
        <v>102</v>
      </c>
      <c r="C49" s="35">
        <f t="shared" ref="C49:N49" si="7">C10*$C$47</f>
        <v>0</v>
      </c>
      <c r="D49" s="35">
        <f t="shared" si="7"/>
        <v>0</v>
      </c>
      <c r="E49" s="35">
        <f t="shared" si="7"/>
        <v>0</v>
      </c>
      <c r="F49" s="35">
        <f t="shared" si="7"/>
        <v>4400</v>
      </c>
      <c r="G49" s="35">
        <f t="shared" si="7"/>
        <v>6600</v>
      </c>
      <c r="H49" s="35">
        <f t="shared" si="7"/>
        <v>15400</v>
      </c>
      <c r="I49" s="35">
        <f t="shared" si="7"/>
        <v>17600</v>
      </c>
      <c r="J49" s="35">
        <f t="shared" si="7"/>
        <v>15400</v>
      </c>
      <c r="K49" s="35">
        <f t="shared" si="7"/>
        <v>6600</v>
      </c>
      <c r="L49" s="35">
        <f t="shared" si="7"/>
        <v>4400</v>
      </c>
      <c r="M49" s="35">
        <f t="shared" si="7"/>
        <v>0</v>
      </c>
      <c r="N49" s="22">
        <f t="shared" si="7"/>
        <v>0</v>
      </c>
    </row>
    <row r="50" ht="14.25" customHeight="1">
      <c r="A50" s="14" t="s">
        <v>103</v>
      </c>
      <c r="B50" s="9" t="s">
        <v>104</v>
      </c>
      <c r="C50" s="35">
        <f>SUM(C49:N49)</f>
        <v>70400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22"/>
    </row>
    <row r="51" ht="14.25" customHeight="1">
      <c r="A51" s="6" t="s">
        <v>105</v>
      </c>
      <c r="B51" s="7" t="s">
        <v>106</v>
      </c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22"/>
    </row>
    <row r="52" ht="14.25" customHeight="1">
      <c r="A52" s="14" t="s">
        <v>107</v>
      </c>
      <c r="B52" s="9" t="s">
        <v>108</v>
      </c>
      <c r="C52" s="35">
        <f t="shared" ref="C52:N52" si="8">C31-C49</f>
        <v>17443.17786</v>
      </c>
      <c r="D52" s="35">
        <f t="shared" si="8"/>
        <v>17443.17786</v>
      </c>
      <c r="E52" s="35">
        <f t="shared" si="8"/>
        <v>17443.17786</v>
      </c>
      <c r="F52" s="35">
        <f t="shared" si="8"/>
        <v>13043.17786</v>
      </c>
      <c r="G52" s="35">
        <f t="shared" si="8"/>
        <v>10843.17786</v>
      </c>
      <c r="H52" s="35">
        <f t="shared" si="8"/>
        <v>2043.17786</v>
      </c>
      <c r="I52" s="35">
        <f t="shared" si="8"/>
        <v>-156.82214</v>
      </c>
      <c r="J52" s="35">
        <f t="shared" si="8"/>
        <v>2043.17786</v>
      </c>
      <c r="K52" s="35">
        <f t="shared" si="8"/>
        <v>10843.17786</v>
      </c>
      <c r="L52" s="35">
        <f t="shared" si="8"/>
        <v>13043.17786</v>
      </c>
      <c r="M52" s="35">
        <f t="shared" si="8"/>
        <v>17443.17786</v>
      </c>
      <c r="N52" s="22">
        <f t="shared" si="8"/>
        <v>17443.17786</v>
      </c>
    </row>
    <row r="53" ht="14.25" customHeight="1">
      <c r="A53" s="14" t="s">
        <v>109</v>
      </c>
      <c r="B53" s="9" t="s">
        <v>110</v>
      </c>
      <c r="C53" s="35">
        <f>SUM(C52:N52)</f>
        <v>138918.1343</v>
      </c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22"/>
    </row>
    <row r="54" ht="14.25" customHeight="1">
      <c r="A54" s="6" t="s">
        <v>111</v>
      </c>
      <c r="B54" s="7" t="s">
        <v>112</v>
      </c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22"/>
    </row>
    <row r="55" ht="14.25" customHeight="1">
      <c r="A55" s="14" t="s">
        <v>113</v>
      </c>
      <c r="B55" s="9" t="s">
        <v>114</v>
      </c>
      <c r="C55" s="9">
        <v>15.3</v>
      </c>
      <c r="D55" s="9"/>
      <c r="E55" s="9"/>
      <c r="F55" s="9"/>
      <c r="G55" s="9"/>
      <c r="H55" s="9"/>
      <c r="I55" s="9"/>
      <c r="J55" s="9"/>
      <c r="K55" s="9"/>
      <c r="L55" s="9"/>
      <c r="M55" s="9"/>
      <c r="N55" s="10"/>
    </row>
    <row r="56" ht="14.25" customHeight="1">
      <c r="A56" s="14" t="s">
        <v>115</v>
      </c>
      <c r="B56" s="9" t="s">
        <v>116</v>
      </c>
      <c r="C56" s="9">
        <v>14.54</v>
      </c>
      <c r="D56" s="9"/>
      <c r="E56" s="9"/>
      <c r="F56" s="9"/>
      <c r="G56" s="9"/>
      <c r="H56" s="9"/>
      <c r="I56" s="9"/>
      <c r="J56" s="9"/>
      <c r="K56" s="9"/>
      <c r="L56" s="9"/>
      <c r="M56" s="9"/>
      <c r="N56" s="10"/>
    </row>
    <row r="57" ht="14.25" customHeight="1">
      <c r="A57" s="14" t="s">
        <v>117</v>
      </c>
      <c r="B57" s="9" t="s">
        <v>118</v>
      </c>
      <c r="C57" s="9">
        <v>1.3</v>
      </c>
      <c r="D57" s="9"/>
      <c r="E57" s="9"/>
      <c r="F57" s="9"/>
      <c r="G57" s="9"/>
      <c r="H57" s="9"/>
      <c r="I57" s="9"/>
      <c r="J57" s="9"/>
      <c r="K57" s="9"/>
      <c r="L57" s="9"/>
      <c r="M57" s="9"/>
      <c r="N57" s="10"/>
      <c r="P57" s="37" t="s">
        <v>119</v>
      </c>
      <c r="Q57" s="38"/>
      <c r="R57" s="38"/>
      <c r="T57" s="39" t="s">
        <v>120</v>
      </c>
      <c r="U57" s="40" t="s">
        <v>121</v>
      </c>
      <c r="V57" s="40" t="s">
        <v>122</v>
      </c>
      <c r="W57" s="40" t="s">
        <v>123</v>
      </c>
      <c r="X57" s="40" t="s">
        <v>124</v>
      </c>
      <c r="Y57" s="40" t="s">
        <v>125</v>
      </c>
    </row>
    <row r="58" ht="14.25" customHeight="1">
      <c r="A58" s="14" t="s">
        <v>126</v>
      </c>
      <c r="B58" s="9" t="s">
        <v>127</v>
      </c>
      <c r="C58" s="9">
        <v>0.18</v>
      </c>
      <c r="D58" s="9"/>
      <c r="E58" s="9"/>
      <c r="F58" s="9"/>
      <c r="G58" s="9"/>
      <c r="H58" s="9"/>
      <c r="I58" s="9"/>
      <c r="J58" s="9"/>
      <c r="K58" s="9"/>
      <c r="L58" s="9"/>
      <c r="M58" s="9"/>
      <c r="N58" s="10"/>
      <c r="P58" s="41" t="s">
        <v>128</v>
      </c>
      <c r="Q58" s="38"/>
      <c r="R58" s="38"/>
      <c r="T58" s="42" t="s">
        <v>129</v>
      </c>
      <c r="U58" s="43">
        <v>0.2</v>
      </c>
      <c r="V58" s="44">
        <v>2.0</v>
      </c>
      <c r="W58" s="44">
        <v>1.0</v>
      </c>
      <c r="X58" s="44">
        <v>100.0</v>
      </c>
      <c r="Y58" s="44">
        <f t="shared" ref="Y58:Y60" si="9">X58*V58*W58</f>
        <v>200</v>
      </c>
    </row>
    <row r="59" ht="14.25" customHeight="1">
      <c r="A59" s="6" t="s">
        <v>130</v>
      </c>
      <c r="B59" s="7" t="s">
        <v>131</v>
      </c>
      <c r="C59" s="7" t="s">
        <v>17</v>
      </c>
      <c r="D59" s="7" t="s">
        <v>18</v>
      </c>
      <c r="E59" s="7" t="s">
        <v>19</v>
      </c>
      <c r="F59" s="7" t="s">
        <v>20</v>
      </c>
      <c r="G59" s="7" t="s">
        <v>21</v>
      </c>
      <c r="H59" s="7" t="s">
        <v>22</v>
      </c>
      <c r="I59" s="7" t="s">
        <v>23</v>
      </c>
      <c r="J59" s="7" t="s">
        <v>24</v>
      </c>
      <c r="K59" s="7" t="s">
        <v>25</v>
      </c>
      <c r="L59" s="7" t="s">
        <v>26</v>
      </c>
      <c r="M59" s="7" t="s">
        <v>27</v>
      </c>
      <c r="N59" s="13" t="s">
        <v>28</v>
      </c>
      <c r="P59" s="45" t="s">
        <v>132</v>
      </c>
      <c r="Q59" s="46" t="s">
        <v>133</v>
      </c>
      <c r="R59" s="47" t="s">
        <v>134</v>
      </c>
      <c r="T59" s="42" t="s">
        <v>135</v>
      </c>
      <c r="U59" s="43">
        <v>0.5</v>
      </c>
      <c r="V59" s="44">
        <v>2.0</v>
      </c>
      <c r="W59" s="44">
        <v>2.0</v>
      </c>
      <c r="X59" s="44">
        <v>120.0</v>
      </c>
      <c r="Y59" s="44">
        <f t="shared" si="9"/>
        <v>480</v>
      </c>
    </row>
    <row r="60" ht="14.25" customHeight="1">
      <c r="A60" s="14" t="s">
        <v>136</v>
      </c>
      <c r="B60" s="9" t="s">
        <v>137</v>
      </c>
      <c r="C60" s="48">
        <f t="shared" ref="C60:N60" si="10">$C55*C$9</f>
        <v>0</v>
      </c>
      <c r="D60" s="48">
        <f t="shared" si="10"/>
        <v>0</v>
      </c>
      <c r="E60" s="48">
        <f t="shared" si="10"/>
        <v>0</v>
      </c>
      <c r="F60" s="48">
        <f t="shared" si="10"/>
        <v>612</v>
      </c>
      <c r="G60" s="48">
        <f t="shared" si="10"/>
        <v>918</v>
      </c>
      <c r="H60" s="48">
        <f t="shared" si="10"/>
        <v>1836</v>
      </c>
      <c r="I60" s="48">
        <f t="shared" si="10"/>
        <v>2448</v>
      </c>
      <c r="J60" s="48">
        <f t="shared" si="10"/>
        <v>1836</v>
      </c>
      <c r="K60" s="48">
        <f t="shared" si="10"/>
        <v>918</v>
      </c>
      <c r="L60" s="48">
        <f t="shared" si="10"/>
        <v>612</v>
      </c>
      <c r="M60" s="48">
        <f t="shared" si="10"/>
        <v>0</v>
      </c>
      <c r="N60" s="24">
        <f t="shared" si="10"/>
        <v>0</v>
      </c>
      <c r="P60" s="49" t="s">
        <v>138</v>
      </c>
      <c r="Q60" s="50">
        <v>266.0</v>
      </c>
      <c r="R60" s="51">
        <v>0.02</v>
      </c>
      <c r="T60" s="42" t="s">
        <v>139</v>
      </c>
      <c r="U60" s="43">
        <v>0.3</v>
      </c>
      <c r="V60" s="44">
        <v>2.0</v>
      </c>
      <c r="W60" s="44">
        <v>4.0</v>
      </c>
      <c r="X60" s="44">
        <v>150.0</v>
      </c>
      <c r="Y60" s="44">
        <f t="shared" si="9"/>
        <v>1200</v>
      </c>
    </row>
    <row r="61" ht="14.25" customHeight="1">
      <c r="A61" s="14" t="s">
        <v>140</v>
      </c>
      <c r="B61" s="9" t="s">
        <v>141</v>
      </c>
      <c r="C61" s="48">
        <f t="shared" ref="C61:N61" si="11">$C56*C$9</f>
        <v>0</v>
      </c>
      <c r="D61" s="48">
        <f t="shared" si="11"/>
        <v>0</v>
      </c>
      <c r="E61" s="48">
        <f t="shared" si="11"/>
        <v>0</v>
      </c>
      <c r="F61" s="48">
        <f t="shared" si="11"/>
        <v>581.6</v>
      </c>
      <c r="G61" s="48">
        <f t="shared" si="11"/>
        <v>872.4</v>
      </c>
      <c r="H61" s="48">
        <f t="shared" si="11"/>
        <v>1744.8</v>
      </c>
      <c r="I61" s="48">
        <f t="shared" si="11"/>
        <v>2326.4</v>
      </c>
      <c r="J61" s="48">
        <f t="shared" si="11"/>
        <v>1744.8</v>
      </c>
      <c r="K61" s="48">
        <f t="shared" si="11"/>
        <v>872.4</v>
      </c>
      <c r="L61" s="48">
        <f t="shared" si="11"/>
        <v>581.6</v>
      </c>
      <c r="M61" s="48">
        <f t="shared" si="11"/>
        <v>0</v>
      </c>
      <c r="N61" s="24">
        <f t="shared" si="11"/>
        <v>0</v>
      </c>
      <c r="P61" s="52" t="s">
        <v>142</v>
      </c>
      <c r="Q61" s="53">
        <v>629.0</v>
      </c>
      <c r="R61" s="54">
        <v>0.43</v>
      </c>
      <c r="X61" s="55" t="s">
        <v>143</v>
      </c>
      <c r="Y61" s="56">
        <f>U58*Y58+U59*Y59+U60*Y60</f>
        <v>640</v>
      </c>
    </row>
    <row r="62" ht="14.25" customHeight="1">
      <c r="A62" s="14" t="s">
        <v>144</v>
      </c>
      <c r="B62" s="9" t="s">
        <v>145</v>
      </c>
      <c r="C62" s="48">
        <f t="shared" ref="C62:N62" si="12">$C57*C$9</f>
        <v>0</v>
      </c>
      <c r="D62" s="48">
        <f t="shared" si="12"/>
        <v>0</v>
      </c>
      <c r="E62" s="48">
        <f t="shared" si="12"/>
        <v>0</v>
      </c>
      <c r="F62" s="48">
        <f t="shared" si="12"/>
        <v>52</v>
      </c>
      <c r="G62" s="48">
        <f t="shared" si="12"/>
        <v>78</v>
      </c>
      <c r="H62" s="48">
        <f t="shared" si="12"/>
        <v>156</v>
      </c>
      <c r="I62" s="48">
        <f t="shared" si="12"/>
        <v>208</v>
      </c>
      <c r="J62" s="48">
        <f t="shared" si="12"/>
        <v>156</v>
      </c>
      <c r="K62" s="48">
        <f t="shared" si="12"/>
        <v>78</v>
      </c>
      <c r="L62" s="48">
        <f t="shared" si="12"/>
        <v>52</v>
      </c>
      <c r="M62" s="48">
        <f t="shared" si="12"/>
        <v>0</v>
      </c>
      <c r="N62" s="24">
        <f t="shared" si="12"/>
        <v>0</v>
      </c>
      <c r="P62" s="49" t="s">
        <v>146</v>
      </c>
      <c r="Q62" s="50">
        <v>914.0</v>
      </c>
      <c r="R62" s="51">
        <v>0.02</v>
      </c>
    </row>
    <row r="63" ht="14.25" customHeight="1">
      <c r="A63" s="14" t="s">
        <v>147</v>
      </c>
      <c r="B63" s="9" t="s">
        <v>148</v>
      </c>
      <c r="C63" s="48">
        <f t="shared" ref="C63:N63" si="13">$C58*C$9</f>
        <v>0</v>
      </c>
      <c r="D63" s="48">
        <f t="shared" si="13"/>
        <v>0</v>
      </c>
      <c r="E63" s="48">
        <f t="shared" si="13"/>
        <v>0</v>
      </c>
      <c r="F63" s="48">
        <f t="shared" si="13"/>
        <v>7.2</v>
      </c>
      <c r="G63" s="48">
        <f t="shared" si="13"/>
        <v>10.8</v>
      </c>
      <c r="H63" s="48">
        <f t="shared" si="13"/>
        <v>21.6</v>
      </c>
      <c r="I63" s="48">
        <f t="shared" si="13"/>
        <v>28.8</v>
      </c>
      <c r="J63" s="48">
        <f t="shared" si="13"/>
        <v>21.6</v>
      </c>
      <c r="K63" s="48">
        <f t="shared" si="13"/>
        <v>10.8</v>
      </c>
      <c r="L63" s="48">
        <f t="shared" si="13"/>
        <v>7.2</v>
      </c>
      <c r="M63" s="48">
        <f t="shared" si="13"/>
        <v>0</v>
      </c>
      <c r="N63" s="24">
        <f t="shared" si="13"/>
        <v>0</v>
      </c>
      <c r="P63" s="49" t="s">
        <v>149</v>
      </c>
      <c r="Q63" s="50">
        <v>248.0</v>
      </c>
      <c r="R63" s="51">
        <v>0.04</v>
      </c>
    </row>
    <row r="64" ht="14.25" customHeight="1">
      <c r="A64" s="14" t="s">
        <v>150</v>
      </c>
      <c r="B64" s="9" t="s">
        <v>151</v>
      </c>
      <c r="C64" s="48">
        <f t="shared" ref="C64:C67" si="14">SUM(C60:N60)</f>
        <v>9180</v>
      </c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24"/>
      <c r="P64" s="49" t="s">
        <v>152</v>
      </c>
      <c r="Q64" s="50" t="s">
        <v>153</v>
      </c>
      <c r="R64" s="50"/>
    </row>
    <row r="65" ht="14.25" customHeight="1">
      <c r="A65" s="14" t="s">
        <v>154</v>
      </c>
      <c r="B65" s="9" t="s">
        <v>155</v>
      </c>
      <c r="C65" s="48">
        <f t="shared" si="14"/>
        <v>8724</v>
      </c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24"/>
      <c r="P65" s="49" t="s">
        <v>156</v>
      </c>
      <c r="Q65" s="50">
        <v>107.0</v>
      </c>
      <c r="R65" s="51">
        <v>0.01</v>
      </c>
    </row>
    <row r="66" ht="14.25" customHeight="1">
      <c r="A66" s="14" t="s">
        <v>157</v>
      </c>
      <c r="B66" s="9" t="s">
        <v>158</v>
      </c>
      <c r="C66" s="48">
        <f t="shared" si="14"/>
        <v>780</v>
      </c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24"/>
      <c r="P66" s="57" t="s">
        <v>159</v>
      </c>
      <c r="Q66" s="58">
        <v>560.0</v>
      </c>
      <c r="R66" s="59">
        <v>0.36</v>
      </c>
    </row>
    <row r="67" ht="14.25" customHeight="1">
      <c r="A67" s="14" t="s">
        <v>160</v>
      </c>
      <c r="B67" s="9" t="s">
        <v>161</v>
      </c>
      <c r="C67" s="48">
        <f t="shared" si="14"/>
        <v>108</v>
      </c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24"/>
      <c r="P67" s="49" t="s">
        <v>162</v>
      </c>
      <c r="Q67" s="50">
        <v>83.0</v>
      </c>
      <c r="R67" s="51">
        <v>0.01</v>
      </c>
    </row>
    <row r="68" ht="14.25" customHeight="1">
      <c r="A68" s="6" t="s">
        <v>163</v>
      </c>
      <c r="B68" s="7" t="s">
        <v>164</v>
      </c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24"/>
      <c r="P68" s="49" t="s">
        <v>165</v>
      </c>
      <c r="Q68" s="50">
        <v>796.0</v>
      </c>
      <c r="R68" s="51">
        <v>0.11</v>
      </c>
    </row>
    <row r="69" ht="14.25" customHeight="1">
      <c r="A69" s="14" t="s">
        <v>166</v>
      </c>
      <c r="B69" s="9" t="s">
        <v>167</v>
      </c>
      <c r="C69" s="35">
        <f t="shared" ref="C69:C72" si="15">$C$43/(C64/1000)</f>
        <v>16466.14828</v>
      </c>
      <c r="D69" s="9"/>
      <c r="E69" s="9"/>
      <c r="F69" s="9"/>
      <c r="G69" s="9"/>
      <c r="H69" s="9"/>
      <c r="I69" s="9"/>
      <c r="J69" s="9"/>
      <c r="K69" s="9"/>
      <c r="L69" s="9"/>
      <c r="M69" s="9"/>
      <c r="N69" s="10"/>
      <c r="P69" s="52" t="s">
        <v>168</v>
      </c>
      <c r="Q69" s="60">
        <f>AVERAGE(Q60:Q63,Q65:Q68)</f>
        <v>450.375</v>
      </c>
      <c r="R69" s="60"/>
    </row>
    <row r="70" ht="14.25" customHeight="1">
      <c r="A70" s="14" t="s">
        <v>169</v>
      </c>
      <c r="B70" s="9" t="s">
        <v>170</v>
      </c>
      <c r="C70" s="35">
        <f t="shared" si="15"/>
        <v>17326.82728</v>
      </c>
      <c r="D70" s="9"/>
      <c r="E70" s="9"/>
      <c r="F70" s="9"/>
      <c r="G70" s="9"/>
      <c r="H70" s="9"/>
      <c r="I70" s="9"/>
      <c r="J70" s="9"/>
      <c r="K70" s="9"/>
      <c r="L70" s="9"/>
      <c r="M70" s="9"/>
      <c r="N70" s="10"/>
      <c r="P70" s="49" t="s">
        <v>171</v>
      </c>
      <c r="Q70" s="61">
        <f>SUMPRODUCT(Q60:Q68,R60:R68)</f>
        <v>595.05</v>
      </c>
      <c r="R70" s="61"/>
    </row>
    <row r="71" ht="14.25" customHeight="1">
      <c r="A71" s="14" t="s">
        <v>172</v>
      </c>
      <c r="B71" s="9" t="s">
        <v>173</v>
      </c>
      <c r="C71" s="35">
        <f t="shared" si="15"/>
        <v>193793.899</v>
      </c>
      <c r="D71" s="9"/>
      <c r="E71" s="9"/>
      <c r="F71" s="9"/>
      <c r="G71" s="9"/>
      <c r="H71" s="9"/>
      <c r="I71" s="9"/>
      <c r="J71" s="9"/>
      <c r="K71" s="9"/>
      <c r="L71" s="9"/>
      <c r="M71" s="9"/>
      <c r="N71" s="10"/>
    </row>
    <row r="72" ht="14.25" customHeight="1">
      <c r="A72" s="25" t="s">
        <v>174</v>
      </c>
      <c r="B72" s="17" t="s">
        <v>175</v>
      </c>
      <c r="C72" s="62">
        <f t="shared" si="15"/>
        <v>1399622.604</v>
      </c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27"/>
    </row>
    <row r="73" ht="14.25" customHeight="1">
      <c r="A73" s="19"/>
      <c r="C73" s="63"/>
    </row>
    <row r="74" ht="14.25" customHeight="1">
      <c r="A74" s="19"/>
    </row>
    <row r="75" ht="14.25" customHeight="1">
      <c r="A75" s="19"/>
    </row>
    <row r="76" ht="14.25" customHeight="1">
      <c r="A76" s="19"/>
    </row>
    <row r="77" ht="14.25" customHeight="1">
      <c r="A77" s="19"/>
    </row>
    <row r="78" ht="14.25" customHeight="1">
      <c r="A78" s="19"/>
    </row>
    <row r="79" ht="14.25" customHeight="1">
      <c r="A79" s="19"/>
    </row>
    <row r="80" ht="14.25" customHeight="1">
      <c r="A80" s="19"/>
    </row>
    <row r="81" ht="14.25" customHeight="1">
      <c r="A81" s="19"/>
    </row>
    <row r="82" ht="14.25" customHeight="1">
      <c r="A82" s="19"/>
    </row>
    <row r="83" ht="14.25" customHeight="1">
      <c r="A83" s="19"/>
    </row>
    <row r="84" ht="14.25" customHeight="1">
      <c r="A84" s="19"/>
    </row>
    <row r="85" ht="14.25" customHeight="1">
      <c r="A85" s="19"/>
    </row>
    <row r="86" ht="14.25" customHeight="1">
      <c r="A86" s="19"/>
    </row>
    <row r="87" ht="14.25" customHeight="1">
      <c r="A87" s="19"/>
    </row>
    <row r="88" ht="14.25" customHeight="1">
      <c r="A88" s="19"/>
    </row>
    <row r="89" ht="14.25" customHeight="1">
      <c r="A89" s="19"/>
    </row>
    <row r="90" ht="14.25" customHeight="1">
      <c r="A90" s="19"/>
    </row>
    <row r="91" ht="14.25" customHeight="1">
      <c r="A91" s="19"/>
    </row>
    <row r="92" ht="14.25" customHeight="1">
      <c r="A92" s="19"/>
    </row>
    <row r="93" ht="14.25" customHeight="1">
      <c r="A93" s="19"/>
    </row>
    <row r="94" ht="14.25" customHeight="1">
      <c r="A94" s="19"/>
    </row>
    <row r="95" ht="14.25" customHeight="1">
      <c r="A95" s="19"/>
    </row>
    <row r="96" ht="14.25" customHeight="1">
      <c r="A96" s="19"/>
    </row>
    <row r="97" ht="14.25" customHeight="1">
      <c r="A97" s="19"/>
    </row>
    <row r="98" ht="14.25" customHeight="1">
      <c r="A98" s="19"/>
    </row>
    <row r="99" ht="14.25" customHeight="1">
      <c r="A99" s="19"/>
    </row>
    <row r="100" ht="14.25" customHeight="1">
      <c r="A100" s="19"/>
    </row>
    <row r="101" ht="14.25" customHeight="1">
      <c r="A101" s="19"/>
    </row>
    <row r="102" ht="14.25" customHeight="1">
      <c r="A102" s="19"/>
    </row>
    <row r="103" ht="14.25" customHeight="1">
      <c r="A103" s="19"/>
    </row>
    <row r="104" ht="14.25" customHeight="1">
      <c r="A104" s="19"/>
    </row>
    <row r="105" ht="14.25" customHeight="1">
      <c r="A105" s="19"/>
    </row>
    <row r="106" ht="14.25" customHeight="1">
      <c r="A106" s="19"/>
    </row>
    <row r="107" ht="14.25" customHeight="1">
      <c r="A107" s="19"/>
    </row>
    <row r="108" ht="14.25" customHeight="1">
      <c r="A108" s="19"/>
    </row>
    <row r="109" ht="14.25" customHeight="1">
      <c r="A109" s="19"/>
    </row>
    <row r="110" ht="14.25" customHeight="1">
      <c r="A110" s="19"/>
    </row>
    <row r="111" ht="14.25" customHeight="1">
      <c r="A111" s="19"/>
    </row>
    <row r="112" ht="14.25" customHeight="1">
      <c r="A112" s="19"/>
    </row>
    <row r="113" ht="14.25" customHeight="1">
      <c r="A113" s="19"/>
    </row>
    <row r="114" ht="14.25" customHeight="1">
      <c r="A114" s="19"/>
    </row>
    <row r="115" ht="14.25" customHeight="1">
      <c r="A115" s="19"/>
    </row>
    <row r="116" ht="14.25" customHeight="1">
      <c r="A116" s="19"/>
    </row>
    <row r="117" ht="14.25" customHeight="1">
      <c r="A117" s="19"/>
    </row>
    <row r="118" ht="14.25" customHeight="1">
      <c r="A118" s="19"/>
    </row>
    <row r="119" ht="14.25" customHeight="1">
      <c r="A119" s="19"/>
    </row>
    <row r="120" ht="14.25" customHeight="1">
      <c r="A120" s="19"/>
    </row>
    <row r="121" ht="14.25" customHeight="1">
      <c r="A121" s="19"/>
    </row>
    <row r="122" ht="14.25" customHeight="1">
      <c r="A122" s="19"/>
    </row>
    <row r="123" ht="14.25" customHeight="1">
      <c r="A123" s="19"/>
    </row>
    <row r="124" ht="14.25" customHeight="1">
      <c r="A124" s="19"/>
    </row>
    <row r="125" ht="14.25" customHeight="1">
      <c r="A125" s="19"/>
    </row>
    <row r="126" ht="14.25" customHeight="1">
      <c r="A126" s="19"/>
    </row>
    <row r="127" ht="14.25" customHeight="1">
      <c r="A127" s="19"/>
    </row>
    <row r="128" ht="14.25" customHeight="1">
      <c r="A128" s="19"/>
    </row>
    <row r="129" ht="14.25" customHeight="1">
      <c r="A129" s="19"/>
    </row>
    <row r="130" ht="14.25" customHeight="1">
      <c r="A130" s="19"/>
    </row>
    <row r="131" ht="14.25" customHeight="1">
      <c r="A131" s="19"/>
    </row>
    <row r="132" ht="14.25" customHeight="1">
      <c r="A132" s="19"/>
    </row>
    <row r="133" ht="14.25" customHeight="1">
      <c r="A133" s="19"/>
    </row>
    <row r="134" ht="14.25" customHeight="1">
      <c r="A134" s="19"/>
    </row>
    <row r="135" ht="14.25" customHeight="1">
      <c r="A135" s="19"/>
    </row>
    <row r="136" ht="14.25" customHeight="1">
      <c r="A136" s="19"/>
    </row>
    <row r="137" ht="14.25" customHeight="1">
      <c r="A137" s="19"/>
    </row>
    <row r="138" ht="14.25" customHeight="1">
      <c r="A138" s="19"/>
    </row>
    <row r="139" ht="14.25" customHeight="1">
      <c r="A139" s="19"/>
    </row>
    <row r="140" ht="14.25" customHeight="1">
      <c r="A140" s="19"/>
    </row>
    <row r="141" ht="14.25" customHeight="1">
      <c r="A141" s="19"/>
    </row>
    <row r="142" ht="14.25" customHeight="1">
      <c r="A142" s="19"/>
    </row>
    <row r="143" ht="14.25" customHeight="1">
      <c r="A143" s="19"/>
    </row>
    <row r="144" ht="14.25" customHeight="1">
      <c r="A144" s="19"/>
    </row>
    <row r="145" ht="14.25" customHeight="1">
      <c r="A145" s="19"/>
    </row>
    <row r="146" ht="14.25" customHeight="1">
      <c r="A146" s="19"/>
    </row>
    <row r="147" ht="14.25" customHeight="1">
      <c r="A147" s="19"/>
    </row>
    <row r="148" ht="14.25" customHeight="1">
      <c r="A148" s="19"/>
    </row>
    <row r="149" ht="14.25" customHeight="1">
      <c r="A149" s="19"/>
    </row>
    <row r="150" ht="14.25" customHeight="1">
      <c r="A150" s="19"/>
    </row>
    <row r="151" ht="14.25" customHeight="1">
      <c r="A151" s="19"/>
    </row>
    <row r="152" ht="14.25" customHeight="1">
      <c r="A152" s="19"/>
    </row>
    <row r="153" ht="14.25" customHeight="1">
      <c r="A153" s="19"/>
    </row>
    <row r="154" ht="14.25" customHeight="1">
      <c r="A154" s="19"/>
    </row>
    <row r="155" ht="14.25" customHeight="1">
      <c r="A155" s="19"/>
    </row>
    <row r="156" ht="14.25" customHeight="1">
      <c r="A156" s="19"/>
    </row>
    <row r="157" ht="14.25" customHeight="1">
      <c r="A157" s="19"/>
    </row>
    <row r="158" ht="14.25" customHeight="1">
      <c r="A158" s="19"/>
    </row>
    <row r="159" ht="14.25" customHeight="1">
      <c r="A159" s="19"/>
    </row>
    <row r="160" ht="14.25" customHeight="1">
      <c r="A160" s="19"/>
    </row>
    <row r="161" ht="14.25" customHeight="1">
      <c r="A161" s="19"/>
    </row>
    <row r="162" ht="14.25" customHeight="1">
      <c r="A162" s="19"/>
    </row>
    <row r="163" ht="14.25" customHeight="1">
      <c r="A163" s="19"/>
    </row>
    <row r="164" ht="14.25" customHeight="1">
      <c r="A164" s="19"/>
    </row>
    <row r="165" ht="14.25" customHeight="1">
      <c r="A165" s="19"/>
    </row>
    <row r="166" ht="14.25" customHeight="1">
      <c r="A166" s="19"/>
    </row>
    <row r="167" ht="14.25" customHeight="1">
      <c r="A167" s="19"/>
    </row>
    <row r="168" ht="14.25" customHeight="1">
      <c r="A168" s="19"/>
    </row>
    <row r="169" ht="14.25" customHeight="1">
      <c r="A169" s="19"/>
    </row>
    <row r="170" ht="14.25" customHeight="1">
      <c r="A170" s="19"/>
    </row>
    <row r="171" ht="14.25" customHeight="1">
      <c r="A171" s="19"/>
    </row>
    <row r="172" ht="14.25" customHeight="1">
      <c r="A172" s="19"/>
    </row>
    <row r="173" ht="14.25" customHeight="1">
      <c r="A173" s="19"/>
    </row>
    <row r="174" ht="14.25" customHeight="1">
      <c r="A174" s="19"/>
    </row>
    <row r="175" ht="14.25" customHeight="1">
      <c r="A175" s="19"/>
    </row>
    <row r="176" ht="14.25" customHeight="1">
      <c r="A176" s="19"/>
    </row>
    <row r="177" ht="14.25" customHeight="1">
      <c r="A177" s="19"/>
    </row>
    <row r="178" ht="14.25" customHeight="1">
      <c r="A178" s="19"/>
    </row>
    <row r="179" ht="14.25" customHeight="1">
      <c r="A179" s="19"/>
    </row>
    <row r="180" ht="14.25" customHeight="1">
      <c r="A180" s="19"/>
    </row>
    <row r="181" ht="14.25" customHeight="1">
      <c r="A181" s="19"/>
    </row>
    <row r="182" ht="14.25" customHeight="1">
      <c r="A182" s="19"/>
    </row>
    <row r="183" ht="14.25" customHeight="1">
      <c r="A183" s="19"/>
    </row>
    <row r="184" ht="14.25" customHeight="1">
      <c r="A184" s="19"/>
    </row>
    <row r="185" ht="14.25" customHeight="1">
      <c r="A185" s="19"/>
    </row>
    <row r="186" ht="14.25" customHeight="1">
      <c r="A186" s="19"/>
    </row>
    <row r="187" ht="14.25" customHeight="1">
      <c r="A187" s="19"/>
    </row>
    <row r="188" ht="14.25" customHeight="1">
      <c r="A188" s="19"/>
    </row>
    <row r="189" ht="14.25" customHeight="1">
      <c r="A189" s="19"/>
    </row>
    <row r="190" ht="14.25" customHeight="1">
      <c r="A190" s="19"/>
    </row>
    <row r="191" ht="14.25" customHeight="1">
      <c r="A191" s="19"/>
    </row>
    <row r="192" ht="14.25" customHeight="1">
      <c r="A192" s="19"/>
    </row>
    <row r="193" ht="14.25" customHeight="1">
      <c r="A193" s="19"/>
    </row>
    <row r="194" ht="14.25" customHeight="1">
      <c r="A194" s="19"/>
    </row>
    <row r="195" ht="14.25" customHeight="1">
      <c r="A195" s="19"/>
    </row>
    <row r="196" ht="14.25" customHeight="1">
      <c r="A196" s="19"/>
    </row>
    <row r="197" ht="14.25" customHeight="1">
      <c r="A197" s="19"/>
    </row>
    <row r="198" ht="14.25" customHeight="1">
      <c r="A198" s="19"/>
    </row>
    <row r="199" ht="14.25" customHeight="1">
      <c r="A199" s="19"/>
    </row>
    <row r="200" ht="14.25" customHeight="1">
      <c r="A200" s="19"/>
    </row>
    <row r="201" ht="14.25" customHeight="1">
      <c r="A201" s="19"/>
    </row>
    <row r="202" ht="14.25" customHeight="1">
      <c r="A202" s="19"/>
    </row>
    <row r="203" ht="14.25" customHeight="1">
      <c r="A203" s="19"/>
    </row>
    <row r="204" ht="14.25" customHeight="1">
      <c r="A204" s="19"/>
    </row>
    <row r="205" ht="14.25" customHeight="1">
      <c r="A205" s="19"/>
    </row>
    <row r="206" ht="14.25" customHeight="1">
      <c r="A206" s="19"/>
    </row>
    <row r="207" ht="14.25" customHeight="1">
      <c r="A207" s="19"/>
    </row>
    <row r="208" ht="14.25" customHeight="1">
      <c r="A208" s="19"/>
    </row>
    <row r="209" ht="14.25" customHeight="1">
      <c r="A209" s="19"/>
    </row>
    <row r="210" ht="14.25" customHeight="1">
      <c r="A210" s="19"/>
    </row>
    <row r="211" ht="14.25" customHeight="1">
      <c r="A211" s="19"/>
    </row>
    <row r="212" ht="14.25" customHeight="1">
      <c r="A212" s="19"/>
    </row>
    <row r="213" ht="14.25" customHeight="1">
      <c r="A213" s="19"/>
    </row>
    <row r="214" ht="14.25" customHeight="1">
      <c r="A214" s="19"/>
    </row>
    <row r="215" ht="14.25" customHeight="1">
      <c r="A215" s="19"/>
    </row>
    <row r="216" ht="14.25" customHeight="1">
      <c r="A216" s="19"/>
    </row>
    <row r="217" ht="14.25" customHeight="1">
      <c r="A217" s="19"/>
    </row>
    <row r="218" ht="14.25" customHeight="1">
      <c r="A218" s="19"/>
    </row>
    <row r="219" ht="14.25" customHeight="1">
      <c r="A219" s="19"/>
    </row>
    <row r="220" ht="14.25" customHeight="1">
      <c r="A220" s="19"/>
    </row>
    <row r="221" ht="14.25" customHeight="1">
      <c r="A221" s="19"/>
    </row>
    <row r="222" ht="14.25" customHeight="1">
      <c r="A222" s="19"/>
    </row>
    <row r="223" ht="14.25" customHeight="1">
      <c r="A223" s="19"/>
    </row>
    <row r="224" ht="14.25" customHeight="1">
      <c r="A224" s="19"/>
    </row>
    <row r="225" ht="14.25" customHeight="1">
      <c r="A225" s="19"/>
    </row>
    <row r="226" ht="14.25" customHeight="1">
      <c r="A226" s="19"/>
    </row>
    <row r="227" ht="14.25" customHeight="1">
      <c r="A227" s="19"/>
    </row>
    <row r="228" ht="14.25" customHeight="1">
      <c r="A228" s="19"/>
    </row>
    <row r="229" ht="14.25" customHeight="1">
      <c r="A229" s="19"/>
    </row>
    <row r="230" ht="14.25" customHeight="1">
      <c r="A230" s="19"/>
    </row>
    <row r="231" ht="14.25" customHeight="1">
      <c r="A231" s="19"/>
    </row>
    <row r="232" ht="14.25" customHeight="1">
      <c r="A232" s="19"/>
    </row>
    <row r="233" ht="14.25" customHeight="1">
      <c r="A233" s="19"/>
    </row>
    <row r="234" ht="14.25" customHeight="1">
      <c r="A234" s="19"/>
    </row>
    <row r="235" ht="14.25" customHeight="1">
      <c r="A235" s="19"/>
    </row>
    <row r="236" ht="14.25" customHeight="1">
      <c r="A236" s="19"/>
    </row>
    <row r="237" ht="14.25" customHeight="1">
      <c r="A237" s="19"/>
    </row>
    <row r="238" ht="14.25" customHeight="1">
      <c r="A238" s="19"/>
    </row>
    <row r="239" ht="14.25" customHeight="1">
      <c r="A239" s="19"/>
    </row>
    <row r="240" ht="14.25" customHeight="1">
      <c r="A240" s="19"/>
    </row>
    <row r="241" ht="14.25" customHeight="1">
      <c r="A241" s="19"/>
    </row>
    <row r="242" ht="14.25" customHeight="1">
      <c r="A242" s="19"/>
    </row>
    <row r="243" ht="14.25" customHeight="1">
      <c r="A243" s="19"/>
    </row>
    <row r="244" ht="14.25" customHeight="1">
      <c r="A244" s="19"/>
    </row>
    <row r="245" ht="14.25" customHeight="1">
      <c r="A245" s="19"/>
    </row>
    <row r="246" ht="14.25" customHeight="1">
      <c r="A246" s="19"/>
    </row>
    <row r="247" ht="14.25" customHeight="1">
      <c r="A247" s="19"/>
    </row>
    <row r="248" ht="14.25" customHeight="1">
      <c r="A248" s="19"/>
    </row>
    <row r="249" ht="14.25" customHeight="1">
      <c r="A249" s="19"/>
    </row>
    <row r="250" ht="14.25" customHeight="1">
      <c r="A250" s="19"/>
    </row>
    <row r="251" ht="14.25" customHeight="1">
      <c r="A251" s="19"/>
    </row>
    <row r="252" ht="14.25" customHeight="1">
      <c r="A252" s="19"/>
    </row>
    <row r="253" ht="14.25" customHeight="1">
      <c r="A253" s="19"/>
    </row>
    <row r="254" ht="14.25" customHeight="1">
      <c r="A254" s="19"/>
    </row>
    <row r="255" ht="14.25" customHeight="1">
      <c r="A255" s="19"/>
    </row>
    <row r="256" ht="14.25" customHeight="1">
      <c r="A256" s="19"/>
    </row>
    <row r="257" ht="14.25" customHeight="1">
      <c r="A257" s="19"/>
    </row>
    <row r="258" ht="14.25" customHeight="1">
      <c r="A258" s="19"/>
    </row>
    <row r="259" ht="14.25" customHeight="1">
      <c r="A259" s="19"/>
    </row>
    <row r="260" ht="14.25" customHeight="1">
      <c r="A260" s="19"/>
    </row>
    <row r="261" ht="14.25" customHeight="1">
      <c r="A261" s="19"/>
    </row>
    <row r="262" ht="14.25" customHeight="1">
      <c r="A262" s="19"/>
    </row>
    <row r="263" ht="14.25" customHeight="1">
      <c r="A263" s="19"/>
    </row>
    <row r="264" ht="14.25" customHeight="1">
      <c r="A264" s="19"/>
    </row>
    <row r="265" ht="14.25" customHeight="1">
      <c r="A265" s="19"/>
    </row>
    <row r="266" ht="14.25" customHeight="1">
      <c r="A266" s="19"/>
    </row>
    <row r="267" ht="14.25" customHeight="1">
      <c r="A267" s="19"/>
    </row>
    <row r="268" ht="14.25" customHeight="1">
      <c r="A268" s="19"/>
    </row>
    <row r="269" ht="14.25" customHeight="1">
      <c r="A269" s="19"/>
    </row>
    <row r="270" ht="14.25" customHeight="1">
      <c r="A270" s="19"/>
    </row>
    <row r="271" ht="14.25" customHeight="1">
      <c r="A271" s="19"/>
    </row>
    <row r="272" ht="14.25" customHeight="1">
      <c r="A272" s="19"/>
    </row>
    <row r="273" ht="14.25" customHeight="1">
      <c r="A273" s="19"/>
    </row>
    <row r="274" ht="14.25" customHeight="1">
      <c r="A274" s="19"/>
    </row>
    <row r="275" ht="14.25" customHeight="1">
      <c r="A275" s="19"/>
    </row>
    <row r="276" ht="14.25" customHeight="1">
      <c r="A276" s="19"/>
    </row>
    <row r="277" ht="14.25" customHeight="1">
      <c r="A277" s="19"/>
    </row>
    <row r="278" ht="14.25" customHeight="1">
      <c r="A278" s="19"/>
    </row>
    <row r="279" ht="14.25" customHeight="1">
      <c r="A279" s="19"/>
    </row>
    <row r="280" ht="14.25" customHeight="1">
      <c r="A280" s="19"/>
    </row>
    <row r="281" ht="14.25" customHeight="1">
      <c r="A281" s="19"/>
    </row>
    <row r="282" ht="14.25" customHeight="1">
      <c r="A282" s="19"/>
    </row>
    <row r="283" ht="14.25" customHeight="1">
      <c r="A283" s="19"/>
    </row>
    <row r="284" ht="14.25" customHeight="1">
      <c r="A284" s="19"/>
    </row>
    <row r="285" ht="14.25" customHeight="1">
      <c r="A285" s="19"/>
    </row>
    <row r="286" ht="14.25" customHeight="1">
      <c r="A286" s="19"/>
    </row>
    <row r="287" ht="14.25" customHeight="1">
      <c r="A287" s="19"/>
    </row>
    <row r="288" ht="14.25" customHeight="1">
      <c r="A288" s="19"/>
    </row>
    <row r="289" ht="14.25" customHeight="1">
      <c r="A289" s="19"/>
    </row>
    <row r="290" ht="14.25" customHeight="1">
      <c r="A290" s="19"/>
    </row>
    <row r="291" ht="14.25" customHeight="1">
      <c r="A291" s="19"/>
    </row>
    <row r="292" ht="14.25" customHeight="1">
      <c r="A292" s="19"/>
    </row>
    <row r="293" ht="14.25" customHeight="1">
      <c r="A293" s="19"/>
    </row>
    <row r="294" ht="14.25" customHeight="1">
      <c r="A294" s="19"/>
    </row>
    <row r="295" ht="14.25" customHeight="1">
      <c r="A295" s="19"/>
    </row>
    <row r="296" ht="14.25" customHeight="1">
      <c r="A296" s="19"/>
    </row>
    <row r="297" ht="14.25" customHeight="1">
      <c r="A297" s="19"/>
    </row>
    <row r="298" ht="14.25" customHeight="1">
      <c r="A298" s="19"/>
    </row>
    <row r="299" ht="14.25" customHeight="1">
      <c r="A299" s="19"/>
    </row>
    <row r="300" ht="14.25" customHeight="1">
      <c r="A300" s="19"/>
    </row>
    <row r="301" ht="14.25" customHeight="1">
      <c r="A301" s="19"/>
    </row>
    <row r="302" ht="14.25" customHeight="1">
      <c r="A302" s="19"/>
    </row>
    <row r="303" ht="14.25" customHeight="1">
      <c r="A303" s="19"/>
    </row>
    <row r="304" ht="14.25" customHeight="1">
      <c r="A304" s="19"/>
    </row>
    <row r="305" ht="14.25" customHeight="1">
      <c r="A305" s="19"/>
    </row>
    <row r="306" ht="14.25" customHeight="1">
      <c r="A306" s="19"/>
    </row>
    <row r="307" ht="14.25" customHeight="1">
      <c r="A307" s="19"/>
    </row>
    <row r="308" ht="14.25" customHeight="1">
      <c r="A308" s="19"/>
    </row>
    <row r="309" ht="14.25" customHeight="1">
      <c r="A309" s="19"/>
    </row>
    <row r="310" ht="14.25" customHeight="1">
      <c r="A310" s="19"/>
    </row>
    <row r="311" ht="14.25" customHeight="1">
      <c r="A311" s="19"/>
    </row>
    <row r="312" ht="14.25" customHeight="1">
      <c r="A312" s="19"/>
    </row>
    <row r="313" ht="14.25" customHeight="1">
      <c r="A313" s="19"/>
    </row>
    <row r="314" ht="14.25" customHeight="1">
      <c r="A314" s="19"/>
    </row>
    <row r="315" ht="14.25" customHeight="1">
      <c r="A315" s="19"/>
    </row>
    <row r="316" ht="14.25" customHeight="1">
      <c r="A316" s="19"/>
    </row>
    <row r="317" ht="14.25" customHeight="1">
      <c r="A317" s="19"/>
    </row>
    <row r="318" ht="14.25" customHeight="1">
      <c r="A318" s="19"/>
    </row>
    <row r="319" ht="14.25" customHeight="1">
      <c r="A319" s="19"/>
    </row>
    <row r="320" ht="14.25" customHeight="1">
      <c r="A320" s="19"/>
    </row>
    <row r="321" ht="14.25" customHeight="1">
      <c r="A321" s="19"/>
    </row>
    <row r="322" ht="14.25" customHeight="1">
      <c r="A322" s="19"/>
    </row>
    <row r="323" ht="14.25" customHeight="1">
      <c r="A323" s="19"/>
    </row>
    <row r="324" ht="14.25" customHeight="1">
      <c r="A324" s="19"/>
    </row>
    <row r="325" ht="14.25" customHeight="1">
      <c r="A325" s="19"/>
    </row>
    <row r="326" ht="14.25" customHeight="1">
      <c r="A326" s="19"/>
    </row>
    <row r="327" ht="14.25" customHeight="1">
      <c r="A327" s="19"/>
    </row>
    <row r="328" ht="14.25" customHeight="1">
      <c r="A328" s="19"/>
    </row>
    <row r="329" ht="14.25" customHeight="1">
      <c r="A329" s="19"/>
    </row>
    <row r="330" ht="14.25" customHeight="1">
      <c r="A330" s="19"/>
    </row>
    <row r="331" ht="14.25" customHeight="1">
      <c r="A331" s="19"/>
    </row>
    <row r="332" ht="14.25" customHeight="1">
      <c r="A332" s="19"/>
    </row>
    <row r="333" ht="14.25" customHeight="1">
      <c r="A333" s="19"/>
    </row>
    <row r="334" ht="14.25" customHeight="1">
      <c r="A334" s="19"/>
    </row>
    <row r="335" ht="14.25" customHeight="1">
      <c r="A335" s="19"/>
    </row>
    <row r="336" ht="14.25" customHeight="1">
      <c r="A336" s="19"/>
    </row>
    <row r="337" ht="14.25" customHeight="1">
      <c r="A337" s="19"/>
    </row>
    <row r="338" ht="14.25" customHeight="1">
      <c r="A338" s="19"/>
    </row>
    <row r="339" ht="14.25" customHeight="1">
      <c r="A339" s="19"/>
    </row>
    <row r="340" ht="14.25" customHeight="1">
      <c r="A340" s="19"/>
    </row>
    <row r="341" ht="14.25" customHeight="1">
      <c r="A341" s="19"/>
    </row>
    <row r="342" ht="14.25" customHeight="1">
      <c r="A342" s="19"/>
    </row>
    <row r="343" ht="14.25" customHeight="1">
      <c r="A343" s="19"/>
    </row>
    <row r="344" ht="14.25" customHeight="1">
      <c r="A344" s="19"/>
    </row>
    <row r="345" ht="14.25" customHeight="1">
      <c r="A345" s="19"/>
    </row>
    <row r="346" ht="14.25" customHeight="1">
      <c r="A346" s="19"/>
    </row>
    <row r="347" ht="14.25" customHeight="1">
      <c r="A347" s="19"/>
    </row>
    <row r="348" ht="14.25" customHeight="1">
      <c r="A348" s="19"/>
    </row>
    <row r="349" ht="14.25" customHeight="1">
      <c r="A349" s="19"/>
    </row>
    <row r="350" ht="14.25" customHeight="1">
      <c r="A350" s="19"/>
    </row>
    <row r="351" ht="14.25" customHeight="1">
      <c r="A351" s="19"/>
    </row>
    <row r="352" ht="14.25" customHeight="1">
      <c r="A352" s="19"/>
    </row>
    <row r="353" ht="14.25" customHeight="1">
      <c r="A353" s="19"/>
    </row>
    <row r="354" ht="14.25" customHeight="1">
      <c r="A354" s="19"/>
    </row>
    <row r="355" ht="14.25" customHeight="1">
      <c r="A355" s="19"/>
    </row>
    <row r="356" ht="14.25" customHeight="1">
      <c r="A356" s="19"/>
    </row>
    <row r="357" ht="14.25" customHeight="1">
      <c r="A357" s="19"/>
    </row>
    <row r="358" ht="14.25" customHeight="1">
      <c r="A358" s="19"/>
    </row>
    <row r="359" ht="14.25" customHeight="1">
      <c r="A359" s="19"/>
    </row>
    <row r="360" ht="14.25" customHeight="1">
      <c r="A360" s="19"/>
    </row>
    <row r="361" ht="14.25" customHeight="1">
      <c r="A361" s="19"/>
    </row>
    <row r="362" ht="14.25" customHeight="1">
      <c r="A362" s="19"/>
    </row>
    <row r="363" ht="14.25" customHeight="1">
      <c r="A363" s="19"/>
    </row>
    <row r="364" ht="14.25" customHeight="1">
      <c r="A364" s="19"/>
    </row>
    <row r="365" ht="14.25" customHeight="1">
      <c r="A365" s="19"/>
    </row>
    <row r="366" ht="14.25" customHeight="1">
      <c r="A366" s="19"/>
    </row>
    <row r="367" ht="14.25" customHeight="1">
      <c r="A367" s="19"/>
    </row>
    <row r="368" ht="14.25" customHeight="1">
      <c r="A368" s="19"/>
    </row>
    <row r="369" ht="14.25" customHeight="1">
      <c r="A369" s="19"/>
    </row>
    <row r="370" ht="14.25" customHeight="1">
      <c r="A370" s="19"/>
    </row>
    <row r="371" ht="14.25" customHeight="1">
      <c r="A371" s="19"/>
    </row>
    <row r="372" ht="14.25" customHeight="1">
      <c r="A372" s="19"/>
    </row>
    <row r="373" ht="14.25" customHeight="1">
      <c r="A373" s="19"/>
    </row>
    <row r="374" ht="14.25" customHeight="1">
      <c r="A374" s="19"/>
    </row>
    <row r="375" ht="14.25" customHeight="1">
      <c r="A375" s="19"/>
    </row>
    <row r="376" ht="14.25" customHeight="1">
      <c r="A376" s="19"/>
    </row>
    <row r="377" ht="14.25" customHeight="1">
      <c r="A377" s="19"/>
    </row>
    <row r="378" ht="14.25" customHeight="1">
      <c r="A378" s="19"/>
    </row>
    <row r="379" ht="14.25" customHeight="1">
      <c r="A379" s="19"/>
    </row>
    <row r="380" ht="14.25" customHeight="1">
      <c r="A380" s="19"/>
    </row>
    <row r="381" ht="14.25" customHeight="1">
      <c r="A381" s="19"/>
    </row>
    <row r="382" ht="14.25" customHeight="1">
      <c r="A382" s="19"/>
    </row>
    <row r="383" ht="14.25" customHeight="1">
      <c r="A383" s="19"/>
    </row>
    <row r="384" ht="14.25" customHeight="1">
      <c r="A384" s="19"/>
    </row>
    <row r="385" ht="14.25" customHeight="1">
      <c r="A385" s="19"/>
    </row>
    <row r="386" ht="14.25" customHeight="1">
      <c r="A386" s="19"/>
    </row>
    <row r="387" ht="14.25" customHeight="1">
      <c r="A387" s="19"/>
    </row>
    <row r="388" ht="14.25" customHeight="1">
      <c r="A388" s="19"/>
    </row>
    <row r="389" ht="14.25" customHeight="1">
      <c r="A389" s="19"/>
    </row>
    <row r="390" ht="14.25" customHeight="1">
      <c r="A390" s="19"/>
    </row>
    <row r="391" ht="14.25" customHeight="1">
      <c r="A391" s="19"/>
    </row>
    <row r="392" ht="14.25" customHeight="1">
      <c r="A392" s="19"/>
    </row>
    <row r="393" ht="14.25" customHeight="1">
      <c r="A393" s="19"/>
    </row>
    <row r="394" ht="14.25" customHeight="1">
      <c r="A394" s="19"/>
    </row>
    <row r="395" ht="14.25" customHeight="1">
      <c r="A395" s="19"/>
    </row>
    <row r="396" ht="14.25" customHeight="1">
      <c r="A396" s="19"/>
    </row>
    <row r="397" ht="14.25" customHeight="1">
      <c r="A397" s="19"/>
    </row>
    <row r="398" ht="14.25" customHeight="1">
      <c r="A398" s="19"/>
    </row>
    <row r="399" ht="14.25" customHeight="1">
      <c r="A399" s="19"/>
    </row>
    <row r="400" ht="14.25" customHeight="1">
      <c r="A400" s="19"/>
    </row>
    <row r="401" ht="14.25" customHeight="1">
      <c r="A401" s="19"/>
    </row>
    <row r="402" ht="14.25" customHeight="1">
      <c r="A402" s="19"/>
    </row>
    <row r="403" ht="14.25" customHeight="1">
      <c r="A403" s="19"/>
    </row>
    <row r="404" ht="14.25" customHeight="1">
      <c r="A404" s="19"/>
    </row>
    <row r="405" ht="14.25" customHeight="1">
      <c r="A405" s="19"/>
    </row>
    <row r="406" ht="14.25" customHeight="1">
      <c r="A406" s="19"/>
    </row>
    <row r="407" ht="14.25" customHeight="1">
      <c r="A407" s="19"/>
    </row>
    <row r="408" ht="14.25" customHeight="1">
      <c r="A408" s="19"/>
    </row>
    <row r="409" ht="14.25" customHeight="1">
      <c r="A409" s="19"/>
    </row>
    <row r="410" ht="14.25" customHeight="1">
      <c r="A410" s="19"/>
    </row>
    <row r="411" ht="14.25" customHeight="1">
      <c r="A411" s="19"/>
    </row>
    <row r="412" ht="14.25" customHeight="1">
      <c r="A412" s="19"/>
    </row>
    <row r="413" ht="14.25" customHeight="1">
      <c r="A413" s="19"/>
    </row>
    <row r="414" ht="14.25" customHeight="1">
      <c r="A414" s="19"/>
    </row>
    <row r="415" ht="14.25" customHeight="1">
      <c r="A415" s="19"/>
    </row>
    <row r="416" ht="14.25" customHeight="1">
      <c r="A416" s="19"/>
    </row>
    <row r="417" ht="14.25" customHeight="1">
      <c r="A417" s="19"/>
    </row>
    <row r="418" ht="14.25" customHeight="1">
      <c r="A418" s="19"/>
    </row>
    <row r="419" ht="14.25" customHeight="1">
      <c r="A419" s="19"/>
    </row>
    <row r="420" ht="14.25" customHeight="1">
      <c r="A420" s="19"/>
    </row>
    <row r="421" ht="14.25" customHeight="1">
      <c r="A421" s="19"/>
    </row>
    <row r="422" ht="14.25" customHeight="1">
      <c r="A422" s="19"/>
    </row>
    <row r="423" ht="14.25" customHeight="1">
      <c r="A423" s="19"/>
    </row>
    <row r="424" ht="14.25" customHeight="1">
      <c r="A424" s="19"/>
    </row>
    <row r="425" ht="14.25" customHeight="1">
      <c r="A425" s="19"/>
    </row>
    <row r="426" ht="14.25" customHeight="1">
      <c r="A426" s="19"/>
    </row>
    <row r="427" ht="14.25" customHeight="1">
      <c r="A427" s="19"/>
    </row>
    <row r="428" ht="14.25" customHeight="1">
      <c r="A428" s="19"/>
    </row>
    <row r="429" ht="14.25" customHeight="1">
      <c r="A429" s="19"/>
    </row>
    <row r="430" ht="14.25" customHeight="1">
      <c r="A430" s="19"/>
    </row>
    <row r="431" ht="14.25" customHeight="1">
      <c r="A431" s="19"/>
    </row>
    <row r="432" ht="14.25" customHeight="1">
      <c r="A432" s="19"/>
    </row>
    <row r="433" ht="14.25" customHeight="1">
      <c r="A433" s="19"/>
    </row>
    <row r="434" ht="14.25" customHeight="1">
      <c r="A434" s="19"/>
    </row>
    <row r="435" ht="14.25" customHeight="1">
      <c r="A435" s="19"/>
    </row>
    <row r="436" ht="14.25" customHeight="1">
      <c r="A436" s="19"/>
    </row>
    <row r="437" ht="14.25" customHeight="1">
      <c r="A437" s="19"/>
    </row>
    <row r="438" ht="14.25" customHeight="1">
      <c r="A438" s="19"/>
    </row>
    <row r="439" ht="14.25" customHeight="1">
      <c r="A439" s="19"/>
    </row>
    <row r="440" ht="14.25" customHeight="1">
      <c r="A440" s="19"/>
    </row>
    <row r="441" ht="14.25" customHeight="1">
      <c r="A441" s="19"/>
    </row>
    <row r="442" ht="14.25" customHeight="1">
      <c r="A442" s="19"/>
    </row>
    <row r="443" ht="14.25" customHeight="1">
      <c r="A443" s="19"/>
    </row>
    <row r="444" ht="14.25" customHeight="1">
      <c r="A444" s="19"/>
    </row>
    <row r="445" ht="14.25" customHeight="1">
      <c r="A445" s="19"/>
    </row>
    <row r="446" ht="14.25" customHeight="1">
      <c r="A446" s="19"/>
    </row>
    <row r="447" ht="14.25" customHeight="1">
      <c r="A447" s="19"/>
    </row>
    <row r="448" ht="14.25" customHeight="1">
      <c r="A448" s="19"/>
    </row>
    <row r="449" ht="14.25" customHeight="1">
      <c r="A449" s="19"/>
    </row>
    <row r="450" ht="14.25" customHeight="1">
      <c r="A450" s="19"/>
    </row>
    <row r="451" ht="14.25" customHeight="1">
      <c r="A451" s="19"/>
    </row>
    <row r="452" ht="14.25" customHeight="1">
      <c r="A452" s="19"/>
    </row>
    <row r="453" ht="14.25" customHeight="1">
      <c r="A453" s="19"/>
    </row>
    <row r="454" ht="14.25" customHeight="1">
      <c r="A454" s="19"/>
    </row>
    <row r="455" ht="14.25" customHeight="1">
      <c r="A455" s="19"/>
    </row>
    <row r="456" ht="14.25" customHeight="1">
      <c r="A456" s="19"/>
    </row>
    <row r="457" ht="14.25" customHeight="1">
      <c r="A457" s="19"/>
    </row>
    <row r="458" ht="14.25" customHeight="1">
      <c r="A458" s="19"/>
    </row>
    <row r="459" ht="14.25" customHeight="1">
      <c r="A459" s="19"/>
    </row>
    <row r="460" ht="14.25" customHeight="1">
      <c r="A460" s="19"/>
    </row>
    <row r="461" ht="14.25" customHeight="1">
      <c r="A461" s="19"/>
    </row>
    <row r="462" ht="14.25" customHeight="1">
      <c r="A462" s="19"/>
    </row>
    <row r="463" ht="14.25" customHeight="1">
      <c r="A463" s="19"/>
    </row>
    <row r="464" ht="14.25" customHeight="1">
      <c r="A464" s="19"/>
    </row>
    <row r="465" ht="14.25" customHeight="1">
      <c r="A465" s="19"/>
    </row>
    <row r="466" ht="14.25" customHeight="1">
      <c r="A466" s="19"/>
    </row>
    <row r="467" ht="14.25" customHeight="1">
      <c r="A467" s="19"/>
    </row>
    <row r="468" ht="14.25" customHeight="1">
      <c r="A468" s="19"/>
    </row>
    <row r="469" ht="14.25" customHeight="1">
      <c r="A469" s="19"/>
    </row>
    <row r="470" ht="14.25" customHeight="1">
      <c r="A470" s="19"/>
    </row>
    <row r="471" ht="14.25" customHeight="1">
      <c r="A471" s="19"/>
    </row>
    <row r="472" ht="14.25" customHeight="1">
      <c r="A472" s="19"/>
    </row>
    <row r="473" ht="14.25" customHeight="1">
      <c r="A473" s="19"/>
    </row>
    <row r="474" ht="14.25" customHeight="1">
      <c r="A474" s="19"/>
    </row>
    <row r="475" ht="14.25" customHeight="1">
      <c r="A475" s="19"/>
    </row>
    <row r="476" ht="14.25" customHeight="1">
      <c r="A476" s="19"/>
    </row>
    <row r="477" ht="14.25" customHeight="1">
      <c r="A477" s="19"/>
    </row>
    <row r="478" ht="14.25" customHeight="1">
      <c r="A478" s="19"/>
    </row>
    <row r="479" ht="14.25" customHeight="1">
      <c r="A479" s="19"/>
    </row>
    <row r="480" ht="14.25" customHeight="1">
      <c r="A480" s="19"/>
    </row>
    <row r="481" ht="14.25" customHeight="1">
      <c r="A481" s="19"/>
    </row>
    <row r="482" ht="14.25" customHeight="1">
      <c r="A482" s="19"/>
    </row>
    <row r="483" ht="14.25" customHeight="1">
      <c r="A483" s="19"/>
    </row>
    <row r="484" ht="14.25" customHeight="1">
      <c r="A484" s="19"/>
    </row>
    <row r="485" ht="14.25" customHeight="1">
      <c r="A485" s="19"/>
    </row>
    <row r="486" ht="14.25" customHeight="1">
      <c r="A486" s="19"/>
    </row>
    <row r="487" ht="14.25" customHeight="1">
      <c r="A487" s="19"/>
    </row>
    <row r="488" ht="14.25" customHeight="1">
      <c r="A488" s="19"/>
    </row>
    <row r="489" ht="14.25" customHeight="1">
      <c r="A489" s="19"/>
    </row>
    <row r="490" ht="14.25" customHeight="1">
      <c r="A490" s="19"/>
    </row>
    <row r="491" ht="14.25" customHeight="1">
      <c r="A491" s="19"/>
    </row>
    <row r="492" ht="14.25" customHeight="1">
      <c r="A492" s="19"/>
    </row>
    <row r="493" ht="14.25" customHeight="1">
      <c r="A493" s="19"/>
    </row>
    <row r="494" ht="14.25" customHeight="1">
      <c r="A494" s="19"/>
    </row>
    <row r="495" ht="14.25" customHeight="1">
      <c r="A495" s="19"/>
    </row>
    <row r="496" ht="14.25" customHeight="1">
      <c r="A496" s="19"/>
    </row>
    <row r="497" ht="14.25" customHeight="1">
      <c r="A497" s="19"/>
    </row>
    <row r="498" ht="14.25" customHeight="1">
      <c r="A498" s="19"/>
    </row>
    <row r="499" ht="14.25" customHeight="1">
      <c r="A499" s="19"/>
    </row>
    <row r="500" ht="14.25" customHeight="1">
      <c r="A500" s="19"/>
    </row>
    <row r="501" ht="14.25" customHeight="1">
      <c r="A501" s="19"/>
    </row>
    <row r="502" ht="14.25" customHeight="1">
      <c r="A502" s="19"/>
    </row>
    <row r="503" ht="14.25" customHeight="1">
      <c r="A503" s="19"/>
    </row>
    <row r="504" ht="14.25" customHeight="1">
      <c r="A504" s="19"/>
    </row>
    <row r="505" ht="14.25" customHeight="1">
      <c r="A505" s="19"/>
    </row>
    <row r="506" ht="14.25" customHeight="1">
      <c r="A506" s="19"/>
    </row>
    <row r="507" ht="14.25" customHeight="1">
      <c r="A507" s="19"/>
    </row>
    <row r="508" ht="14.25" customHeight="1">
      <c r="A508" s="19"/>
    </row>
    <row r="509" ht="14.25" customHeight="1">
      <c r="A509" s="19"/>
    </row>
    <row r="510" ht="14.25" customHeight="1">
      <c r="A510" s="19"/>
    </row>
    <row r="511" ht="14.25" customHeight="1">
      <c r="A511" s="19"/>
    </row>
    <row r="512" ht="14.25" customHeight="1">
      <c r="A512" s="19"/>
    </row>
    <row r="513" ht="14.25" customHeight="1">
      <c r="A513" s="19"/>
    </row>
    <row r="514" ht="14.25" customHeight="1">
      <c r="A514" s="19"/>
    </row>
    <row r="515" ht="14.25" customHeight="1">
      <c r="A515" s="19"/>
    </row>
    <row r="516" ht="14.25" customHeight="1">
      <c r="A516" s="19"/>
    </row>
    <row r="517" ht="14.25" customHeight="1">
      <c r="A517" s="19"/>
    </row>
    <row r="518" ht="14.25" customHeight="1">
      <c r="A518" s="19"/>
    </row>
    <row r="519" ht="14.25" customHeight="1">
      <c r="A519" s="19"/>
    </row>
    <row r="520" ht="14.25" customHeight="1">
      <c r="A520" s="19"/>
    </row>
    <row r="521" ht="14.25" customHeight="1">
      <c r="A521" s="19"/>
    </row>
    <row r="522" ht="14.25" customHeight="1">
      <c r="A522" s="19"/>
    </row>
    <row r="523" ht="14.25" customHeight="1">
      <c r="A523" s="19"/>
    </row>
    <row r="524" ht="14.25" customHeight="1">
      <c r="A524" s="19"/>
    </row>
    <row r="525" ht="14.25" customHeight="1">
      <c r="A525" s="19"/>
    </row>
    <row r="526" ht="14.25" customHeight="1">
      <c r="A526" s="19"/>
    </row>
    <row r="527" ht="14.25" customHeight="1">
      <c r="A527" s="19"/>
    </row>
    <row r="528" ht="14.25" customHeight="1">
      <c r="A528" s="19"/>
    </row>
    <row r="529" ht="14.25" customHeight="1">
      <c r="A529" s="19"/>
    </row>
    <row r="530" ht="14.25" customHeight="1">
      <c r="A530" s="19"/>
    </row>
    <row r="531" ht="14.25" customHeight="1">
      <c r="A531" s="19"/>
    </row>
    <row r="532" ht="14.25" customHeight="1">
      <c r="A532" s="19"/>
    </row>
    <row r="533" ht="14.25" customHeight="1">
      <c r="A533" s="19"/>
    </row>
    <row r="534" ht="14.25" customHeight="1">
      <c r="A534" s="19"/>
    </row>
    <row r="535" ht="14.25" customHeight="1">
      <c r="A535" s="19"/>
    </row>
    <row r="536" ht="14.25" customHeight="1">
      <c r="A536" s="19"/>
    </row>
    <row r="537" ht="14.25" customHeight="1">
      <c r="A537" s="19"/>
    </row>
    <row r="538" ht="14.25" customHeight="1">
      <c r="A538" s="19"/>
    </row>
    <row r="539" ht="14.25" customHeight="1">
      <c r="A539" s="19"/>
    </row>
    <row r="540" ht="14.25" customHeight="1">
      <c r="A540" s="19"/>
    </row>
    <row r="541" ht="14.25" customHeight="1">
      <c r="A541" s="19"/>
    </row>
    <row r="542" ht="14.25" customHeight="1">
      <c r="A542" s="19"/>
    </row>
    <row r="543" ht="14.25" customHeight="1">
      <c r="A543" s="19"/>
    </row>
    <row r="544" ht="14.25" customHeight="1">
      <c r="A544" s="19"/>
    </row>
    <row r="545" ht="14.25" customHeight="1">
      <c r="A545" s="19"/>
    </row>
    <row r="546" ht="14.25" customHeight="1">
      <c r="A546" s="19"/>
    </row>
    <row r="547" ht="14.25" customHeight="1">
      <c r="A547" s="19"/>
    </row>
    <row r="548" ht="14.25" customHeight="1">
      <c r="A548" s="19"/>
    </row>
    <row r="549" ht="14.25" customHeight="1">
      <c r="A549" s="19"/>
    </row>
    <row r="550" ht="14.25" customHeight="1">
      <c r="A550" s="19"/>
    </row>
    <row r="551" ht="14.25" customHeight="1">
      <c r="A551" s="19"/>
    </row>
    <row r="552" ht="14.25" customHeight="1">
      <c r="A552" s="19"/>
    </row>
    <row r="553" ht="14.25" customHeight="1">
      <c r="A553" s="19"/>
    </row>
    <row r="554" ht="14.25" customHeight="1">
      <c r="A554" s="19"/>
    </row>
    <row r="555" ht="14.25" customHeight="1">
      <c r="A555" s="19"/>
    </row>
    <row r="556" ht="14.25" customHeight="1">
      <c r="A556" s="19"/>
    </row>
    <row r="557" ht="14.25" customHeight="1">
      <c r="A557" s="19"/>
    </row>
    <row r="558" ht="14.25" customHeight="1">
      <c r="A558" s="19"/>
    </row>
    <row r="559" ht="14.25" customHeight="1">
      <c r="A559" s="19"/>
    </row>
    <row r="560" ht="14.25" customHeight="1">
      <c r="A560" s="19"/>
    </row>
    <row r="561" ht="14.25" customHeight="1">
      <c r="A561" s="19"/>
    </row>
    <row r="562" ht="14.25" customHeight="1">
      <c r="A562" s="19"/>
    </row>
    <row r="563" ht="14.25" customHeight="1">
      <c r="A563" s="19"/>
    </row>
    <row r="564" ht="14.25" customHeight="1">
      <c r="A564" s="19"/>
    </row>
    <row r="565" ht="14.25" customHeight="1">
      <c r="A565" s="19"/>
    </row>
    <row r="566" ht="14.25" customHeight="1">
      <c r="A566" s="19"/>
    </row>
    <row r="567" ht="14.25" customHeight="1">
      <c r="A567" s="19"/>
    </row>
    <row r="568" ht="14.25" customHeight="1">
      <c r="A568" s="19"/>
    </row>
    <row r="569" ht="14.25" customHeight="1">
      <c r="A569" s="19"/>
    </row>
    <row r="570" ht="14.25" customHeight="1">
      <c r="A570" s="19"/>
    </row>
    <row r="571" ht="14.25" customHeight="1">
      <c r="A571" s="19"/>
    </row>
    <row r="572" ht="14.25" customHeight="1">
      <c r="A572" s="19"/>
    </row>
    <row r="573" ht="14.25" customHeight="1">
      <c r="A573" s="19"/>
    </row>
    <row r="574" ht="14.25" customHeight="1">
      <c r="A574" s="19"/>
    </row>
    <row r="575" ht="14.25" customHeight="1">
      <c r="A575" s="19"/>
    </row>
    <row r="576" ht="14.25" customHeight="1">
      <c r="A576" s="19"/>
    </row>
    <row r="577" ht="14.25" customHeight="1">
      <c r="A577" s="19"/>
    </row>
    <row r="578" ht="14.25" customHeight="1">
      <c r="A578" s="19"/>
    </row>
    <row r="579" ht="14.25" customHeight="1">
      <c r="A579" s="19"/>
    </row>
    <row r="580" ht="14.25" customHeight="1">
      <c r="A580" s="19"/>
    </row>
    <row r="581" ht="14.25" customHeight="1">
      <c r="A581" s="19"/>
    </row>
    <row r="582" ht="14.25" customHeight="1">
      <c r="A582" s="19"/>
    </row>
    <row r="583" ht="14.25" customHeight="1">
      <c r="A583" s="19"/>
    </row>
    <row r="584" ht="14.25" customHeight="1">
      <c r="A584" s="19"/>
    </row>
    <row r="585" ht="14.25" customHeight="1">
      <c r="A585" s="19"/>
    </row>
    <row r="586" ht="14.25" customHeight="1">
      <c r="A586" s="19"/>
    </row>
    <row r="587" ht="14.25" customHeight="1">
      <c r="A587" s="19"/>
    </row>
    <row r="588" ht="14.25" customHeight="1">
      <c r="A588" s="19"/>
    </row>
    <row r="589" ht="14.25" customHeight="1">
      <c r="A589" s="19"/>
    </row>
    <row r="590" ht="14.25" customHeight="1">
      <c r="A590" s="19"/>
    </row>
    <row r="591" ht="14.25" customHeight="1">
      <c r="A591" s="19"/>
    </row>
    <row r="592" ht="14.25" customHeight="1">
      <c r="A592" s="19"/>
    </row>
    <row r="593" ht="14.25" customHeight="1">
      <c r="A593" s="19"/>
    </row>
    <row r="594" ht="14.25" customHeight="1">
      <c r="A594" s="19"/>
    </row>
    <row r="595" ht="14.25" customHeight="1">
      <c r="A595" s="19"/>
    </row>
    <row r="596" ht="14.25" customHeight="1">
      <c r="A596" s="19"/>
    </row>
    <row r="597" ht="14.25" customHeight="1">
      <c r="A597" s="19"/>
    </row>
    <row r="598" ht="14.25" customHeight="1">
      <c r="A598" s="19"/>
    </row>
    <row r="599" ht="14.25" customHeight="1">
      <c r="A599" s="19"/>
    </row>
    <row r="600" ht="14.25" customHeight="1">
      <c r="A600" s="19"/>
    </row>
    <row r="601" ht="14.25" customHeight="1">
      <c r="A601" s="19"/>
    </row>
    <row r="602" ht="14.25" customHeight="1">
      <c r="A602" s="19"/>
    </row>
    <row r="603" ht="14.25" customHeight="1">
      <c r="A603" s="19"/>
    </row>
    <row r="604" ht="14.25" customHeight="1">
      <c r="A604" s="19"/>
    </row>
    <row r="605" ht="14.25" customHeight="1">
      <c r="A605" s="19"/>
    </row>
    <row r="606" ht="14.25" customHeight="1">
      <c r="A606" s="19"/>
    </row>
    <row r="607" ht="14.25" customHeight="1">
      <c r="A607" s="19"/>
    </row>
    <row r="608" ht="14.25" customHeight="1">
      <c r="A608" s="19"/>
    </row>
    <row r="609" ht="14.25" customHeight="1">
      <c r="A609" s="19"/>
    </row>
    <row r="610" ht="14.25" customHeight="1">
      <c r="A610" s="19"/>
    </row>
    <row r="611" ht="14.25" customHeight="1">
      <c r="A611" s="19"/>
    </row>
    <row r="612" ht="14.25" customHeight="1">
      <c r="A612" s="19"/>
    </row>
    <row r="613" ht="14.25" customHeight="1">
      <c r="A613" s="19"/>
    </row>
    <row r="614" ht="14.25" customHeight="1">
      <c r="A614" s="19"/>
    </row>
    <row r="615" ht="14.25" customHeight="1">
      <c r="A615" s="19"/>
    </row>
    <row r="616" ht="14.25" customHeight="1">
      <c r="A616" s="19"/>
    </row>
    <row r="617" ht="14.25" customHeight="1">
      <c r="A617" s="19"/>
    </row>
    <row r="618" ht="14.25" customHeight="1">
      <c r="A618" s="19"/>
    </row>
    <row r="619" ht="14.25" customHeight="1">
      <c r="A619" s="19"/>
    </row>
    <row r="620" ht="14.25" customHeight="1">
      <c r="A620" s="19"/>
    </row>
    <row r="621" ht="14.25" customHeight="1">
      <c r="A621" s="19"/>
    </row>
    <row r="622" ht="14.25" customHeight="1">
      <c r="A622" s="19"/>
    </row>
    <row r="623" ht="14.25" customHeight="1">
      <c r="A623" s="19"/>
    </row>
    <row r="624" ht="14.25" customHeight="1">
      <c r="A624" s="19"/>
    </row>
    <row r="625" ht="14.25" customHeight="1">
      <c r="A625" s="19"/>
    </row>
    <row r="626" ht="14.25" customHeight="1">
      <c r="A626" s="19"/>
    </row>
    <row r="627" ht="14.25" customHeight="1">
      <c r="A627" s="19"/>
    </row>
    <row r="628" ht="14.25" customHeight="1">
      <c r="A628" s="19"/>
    </row>
    <row r="629" ht="14.25" customHeight="1">
      <c r="A629" s="19"/>
    </row>
    <row r="630" ht="14.25" customHeight="1">
      <c r="A630" s="19"/>
    </row>
    <row r="631" ht="14.25" customHeight="1">
      <c r="A631" s="19"/>
    </row>
    <row r="632" ht="14.25" customHeight="1">
      <c r="A632" s="19"/>
    </row>
    <row r="633" ht="14.25" customHeight="1">
      <c r="A633" s="19"/>
    </row>
    <row r="634" ht="14.25" customHeight="1">
      <c r="A634" s="19"/>
    </row>
    <row r="635" ht="14.25" customHeight="1">
      <c r="A635" s="19"/>
    </row>
    <row r="636" ht="14.25" customHeight="1">
      <c r="A636" s="19"/>
    </row>
    <row r="637" ht="14.25" customHeight="1">
      <c r="A637" s="19"/>
    </row>
    <row r="638" ht="14.25" customHeight="1">
      <c r="A638" s="19"/>
    </row>
    <row r="639" ht="14.25" customHeight="1">
      <c r="A639" s="19"/>
    </row>
    <row r="640" ht="14.25" customHeight="1">
      <c r="A640" s="19"/>
    </row>
    <row r="641" ht="14.25" customHeight="1">
      <c r="A641" s="19"/>
    </row>
    <row r="642" ht="14.25" customHeight="1">
      <c r="A642" s="19"/>
    </row>
    <row r="643" ht="14.25" customHeight="1">
      <c r="A643" s="19"/>
    </row>
    <row r="644" ht="14.25" customHeight="1">
      <c r="A644" s="19"/>
    </row>
    <row r="645" ht="14.25" customHeight="1">
      <c r="A645" s="19"/>
    </row>
    <row r="646" ht="14.25" customHeight="1">
      <c r="A646" s="19"/>
    </row>
    <row r="647" ht="14.25" customHeight="1">
      <c r="A647" s="19"/>
    </row>
    <row r="648" ht="14.25" customHeight="1">
      <c r="A648" s="19"/>
    </row>
    <row r="649" ht="14.25" customHeight="1">
      <c r="A649" s="19"/>
    </row>
    <row r="650" ht="14.25" customHeight="1">
      <c r="A650" s="19"/>
    </row>
    <row r="651" ht="14.25" customHeight="1">
      <c r="A651" s="19"/>
    </row>
    <row r="652" ht="14.25" customHeight="1">
      <c r="A652" s="19"/>
    </row>
    <row r="653" ht="14.25" customHeight="1">
      <c r="A653" s="19"/>
    </row>
    <row r="654" ht="14.25" customHeight="1">
      <c r="A654" s="19"/>
    </row>
    <row r="655" ht="14.25" customHeight="1">
      <c r="A655" s="19"/>
    </row>
    <row r="656" ht="14.25" customHeight="1">
      <c r="A656" s="19"/>
    </row>
    <row r="657" ht="14.25" customHeight="1">
      <c r="A657" s="19"/>
    </row>
    <row r="658" ht="14.25" customHeight="1">
      <c r="A658" s="19"/>
    </row>
    <row r="659" ht="14.25" customHeight="1">
      <c r="A659" s="19"/>
    </row>
    <row r="660" ht="14.25" customHeight="1">
      <c r="A660" s="19"/>
    </row>
    <row r="661" ht="14.25" customHeight="1">
      <c r="A661" s="19"/>
    </row>
    <row r="662" ht="14.25" customHeight="1">
      <c r="A662" s="19"/>
    </row>
    <row r="663" ht="14.25" customHeight="1">
      <c r="A663" s="19"/>
    </row>
    <row r="664" ht="14.25" customHeight="1">
      <c r="A664" s="19"/>
    </row>
    <row r="665" ht="14.25" customHeight="1">
      <c r="A665" s="19"/>
    </row>
    <row r="666" ht="14.25" customHeight="1">
      <c r="A666" s="19"/>
    </row>
    <row r="667" ht="14.25" customHeight="1">
      <c r="A667" s="19"/>
    </row>
    <row r="668" ht="14.25" customHeight="1">
      <c r="A668" s="19"/>
    </row>
    <row r="669" ht="14.25" customHeight="1">
      <c r="A669" s="19"/>
    </row>
    <row r="670" ht="14.25" customHeight="1">
      <c r="A670" s="19"/>
    </row>
    <row r="671" ht="14.25" customHeight="1">
      <c r="A671" s="19"/>
    </row>
    <row r="672" ht="14.25" customHeight="1">
      <c r="A672" s="19"/>
    </row>
    <row r="673" ht="14.25" customHeight="1">
      <c r="A673" s="19"/>
    </row>
    <row r="674" ht="14.25" customHeight="1">
      <c r="A674" s="19"/>
    </row>
    <row r="675" ht="14.25" customHeight="1">
      <c r="A675" s="19"/>
    </row>
    <row r="676" ht="14.25" customHeight="1">
      <c r="A676" s="19"/>
    </row>
    <row r="677" ht="14.25" customHeight="1">
      <c r="A677" s="19"/>
    </row>
    <row r="678" ht="14.25" customHeight="1">
      <c r="A678" s="19"/>
    </row>
    <row r="679" ht="14.25" customHeight="1">
      <c r="A679" s="19"/>
    </row>
    <row r="680" ht="14.25" customHeight="1">
      <c r="A680" s="19"/>
    </row>
    <row r="681" ht="14.25" customHeight="1">
      <c r="A681" s="19"/>
    </row>
    <row r="682" ht="14.25" customHeight="1">
      <c r="A682" s="19"/>
    </row>
    <row r="683" ht="14.25" customHeight="1">
      <c r="A683" s="19"/>
    </row>
    <row r="684" ht="14.25" customHeight="1">
      <c r="A684" s="19"/>
    </row>
    <row r="685" ht="14.25" customHeight="1">
      <c r="A685" s="19"/>
    </row>
    <row r="686" ht="14.25" customHeight="1">
      <c r="A686" s="19"/>
    </row>
    <row r="687" ht="14.25" customHeight="1">
      <c r="A687" s="19"/>
    </row>
    <row r="688" ht="14.25" customHeight="1">
      <c r="A688" s="19"/>
    </row>
    <row r="689" ht="14.25" customHeight="1">
      <c r="A689" s="19"/>
    </row>
    <row r="690" ht="14.25" customHeight="1">
      <c r="A690" s="19"/>
    </row>
    <row r="691" ht="14.25" customHeight="1">
      <c r="A691" s="19"/>
    </row>
    <row r="692" ht="14.25" customHeight="1">
      <c r="A692" s="19"/>
    </row>
    <row r="693" ht="14.25" customHeight="1">
      <c r="A693" s="19"/>
    </row>
    <row r="694" ht="14.25" customHeight="1">
      <c r="A694" s="19"/>
    </row>
    <row r="695" ht="14.25" customHeight="1">
      <c r="A695" s="19"/>
    </row>
    <row r="696" ht="14.25" customHeight="1">
      <c r="A696" s="19"/>
    </row>
    <row r="697" ht="14.25" customHeight="1">
      <c r="A697" s="19"/>
    </row>
    <row r="698" ht="14.25" customHeight="1">
      <c r="A698" s="19"/>
    </row>
    <row r="699" ht="14.25" customHeight="1">
      <c r="A699" s="19"/>
    </row>
    <row r="700" ht="14.25" customHeight="1">
      <c r="A700" s="19"/>
    </row>
    <row r="701" ht="14.25" customHeight="1">
      <c r="A701" s="19"/>
    </row>
    <row r="702" ht="14.25" customHeight="1">
      <c r="A702" s="19"/>
    </row>
    <row r="703" ht="14.25" customHeight="1">
      <c r="A703" s="19"/>
    </row>
    <row r="704" ht="14.25" customHeight="1">
      <c r="A704" s="19"/>
    </row>
    <row r="705" ht="14.25" customHeight="1">
      <c r="A705" s="19"/>
    </row>
    <row r="706" ht="14.25" customHeight="1">
      <c r="A706" s="19"/>
    </row>
    <row r="707" ht="14.25" customHeight="1">
      <c r="A707" s="19"/>
    </row>
    <row r="708" ht="14.25" customHeight="1">
      <c r="A708" s="19"/>
    </row>
    <row r="709" ht="14.25" customHeight="1">
      <c r="A709" s="19"/>
    </row>
    <row r="710" ht="14.25" customHeight="1">
      <c r="A710" s="19"/>
    </row>
    <row r="711" ht="14.25" customHeight="1">
      <c r="A711" s="19"/>
    </row>
    <row r="712" ht="14.25" customHeight="1">
      <c r="A712" s="19"/>
    </row>
    <row r="713" ht="14.25" customHeight="1">
      <c r="A713" s="19"/>
    </row>
    <row r="714" ht="14.25" customHeight="1">
      <c r="A714" s="19"/>
    </row>
    <row r="715" ht="14.25" customHeight="1">
      <c r="A715" s="19"/>
    </row>
    <row r="716" ht="14.25" customHeight="1">
      <c r="A716" s="19"/>
    </row>
    <row r="717" ht="14.25" customHeight="1">
      <c r="A717" s="19"/>
    </row>
    <row r="718" ht="14.25" customHeight="1">
      <c r="A718" s="19"/>
    </row>
    <row r="719" ht="14.25" customHeight="1">
      <c r="A719" s="19"/>
    </row>
    <row r="720" ht="14.25" customHeight="1">
      <c r="A720" s="19"/>
    </row>
    <row r="721" ht="14.25" customHeight="1">
      <c r="A721" s="19"/>
    </row>
    <row r="722" ht="14.25" customHeight="1">
      <c r="A722" s="19"/>
    </row>
    <row r="723" ht="14.25" customHeight="1">
      <c r="A723" s="19"/>
    </row>
    <row r="724" ht="14.25" customHeight="1">
      <c r="A724" s="19"/>
    </row>
    <row r="725" ht="14.25" customHeight="1">
      <c r="A725" s="19"/>
    </row>
    <row r="726" ht="14.25" customHeight="1">
      <c r="A726" s="19"/>
    </row>
    <row r="727" ht="14.25" customHeight="1">
      <c r="A727" s="19"/>
    </row>
    <row r="728" ht="14.25" customHeight="1">
      <c r="A728" s="19"/>
    </row>
    <row r="729" ht="14.25" customHeight="1">
      <c r="A729" s="19"/>
    </row>
    <row r="730" ht="14.25" customHeight="1">
      <c r="A730" s="19"/>
    </row>
    <row r="731" ht="14.25" customHeight="1">
      <c r="A731" s="19"/>
    </row>
    <row r="732" ht="14.25" customHeight="1">
      <c r="A732" s="19"/>
    </row>
    <row r="733" ht="14.25" customHeight="1">
      <c r="A733" s="19"/>
    </row>
    <row r="734" ht="14.25" customHeight="1">
      <c r="A734" s="19"/>
    </row>
    <row r="735" ht="14.25" customHeight="1">
      <c r="A735" s="19"/>
    </row>
    <row r="736" ht="14.25" customHeight="1">
      <c r="A736" s="19"/>
    </row>
    <row r="737" ht="14.25" customHeight="1">
      <c r="A737" s="19"/>
    </row>
    <row r="738" ht="14.25" customHeight="1">
      <c r="A738" s="19"/>
    </row>
    <row r="739" ht="14.25" customHeight="1">
      <c r="A739" s="19"/>
    </row>
    <row r="740" ht="14.25" customHeight="1">
      <c r="A740" s="19"/>
    </row>
    <row r="741" ht="14.25" customHeight="1">
      <c r="A741" s="19"/>
    </row>
    <row r="742" ht="14.25" customHeight="1">
      <c r="A742" s="19"/>
    </row>
    <row r="743" ht="14.25" customHeight="1">
      <c r="A743" s="19"/>
    </row>
    <row r="744" ht="14.25" customHeight="1">
      <c r="A744" s="19"/>
    </row>
    <row r="745" ht="14.25" customHeight="1">
      <c r="A745" s="19"/>
    </row>
    <row r="746" ht="14.25" customHeight="1">
      <c r="A746" s="19"/>
    </row>
    <row r="747" ht="14.25" customHeight="1">
      <c r="A747" s="19"/>
    </row>
    <row r="748" ht="14.25" customHeight="1">
      <c r="A748" s="19"/>
    </row>
    <row r="749" ht="14.25" customHeight="1">
      <c r="A749" s="19"/>
    </row>
    <row r="750" ht="14.25" customHeight="1">
      <c r="A750" s="19"/>
    </row>
    <row r="751" ht="14.25" customHeight="1">
      <c r="A751" s="19"/>
    </row>
    <row r="752" ht="14.25" customHeight="1">
      <c r="A752" s="19"/>
    </row>
    <row r="753" ht="14.25" customHeight="1">
      <c r="A753" s="19"/>
    </row>
    <row r="754" ht="14.25" customHeight="1">
      <c r="A754" s="19"/>
    </row>
    <row r="755" ht="14.25" customHeight="1">
      <c r="A755" s="19"/>
    </row>
    <row r="756" ht="14.25" customHeight="1">
      <c r="A756" s="19"/>
    </row>
    <row r="757" ht="14.25" customHeight="1">
      <c r="A757" s="19"/>
    </row>
    <row r="758" ht="14.25" customHeight="1">
      <c r="A758" s="19"/>
    </row>
    <row r="759" ht="14.25" customHeight="1">
      <c r="A759" s="19"/>
    </row>
    <row r="760" ht="14.25" customHeight="1">
      <c r="A760" s="19"/>
    </row>
    <row r="761" ht="14.25" customHeight="1">
      <c r="A761" s="19"/>
    </row>
    <row r="762" ht="14.25" customHeight="1">
      <c r="A762" s="19"/>
    </row>
    <row r="763" ht="14.25" customHeight="1">
      <c r="A763" s="19"/>
    </row>
    <row r="764" ht="14.25" customHeight="1">
      <c r="A764" s="19"/>
    </row>
    <row r="765" ht="14.25" customHeight="1">
      <c r="A765" s="19"/>
    </row>
    <row r="766" ht="14.25" customHeight="1">
      <c r="A766" s="19"/>
    </row>
    <row r="767" ht="14.25" customHeight="1">
      <c r="A767" s="19"/>
    </row>
    <row r="768" ht="14.25" customHeight="1">
      <c r="A768" s="19"/>
    </row>
    <row r="769" ht="14.25" customHeight="1">
      <c r="A769" s="19"/>
    </row>
    <row r="770" ht="14.25" customHeight="1">
      <c r="A770" s="19"/>
    </row>
    <row r="771" ht="14.25" customHeight="1">
      <c r="A771" s="19"/>
    </row>
    <row r="772" ht="14.25" customHeight="1">
      <c r="A772" s="19"/>
    </row>
    <row r="773" ht="14.25" customHeight="1">
      <c r="A773" s="19"/>
    </row>
    <row r="774" ht="14.25" customHeight="1">
      <c r="A774" s="19"/>
    </row>
    <row r="775" ht="14.25" customHeight="1">
      <c r="A775" s="19"/>
    </row>
    <row r="776" ht="14.25" customHeight="1">
      <c r="A776" s="19"/>
    </row>
    <row r="777" ht="14.25" customHeight="1">
      <c r="A777" s="19"/>
    </row>
    <row r="778" ht="14.25" customHeight="1">
      <c r="A778" s="19"/>
    </row>
    <row r="779" ht="14.25" customHeight="1">
      <c r="A779" s="19"/>
    </row>
    <row r="780" ht="14.25" customHeight="1">
      <c r="A780" s="19"/>
    </row>
    <row r="781" ht="14.25" customHeight="1">
      <c r="A781" s="19"/>
    </row>
    <row r="782" ht="14.25" customHeight="1">
      <c r="A782" s="19"/>
    </row>
    <row r="783" ht="14.25" customHeight="1">
      <c r="A783" s="19"/>
    </row>
    <row r="784" ht="14.25" customHeight="1">
      <c r="A784" s="19"/>
    </row>
    <row r="785" ht="14.25" customHeight="1">
      <c r="A785" s="19"/>
    </row>
    <row r="786" ht="14.25" customHeight="1">
      <c r="A786" s="19"/>
    </row>
    <row r="787" ht="14.25" customHeight="1">
      <c r="A787" s="19"/>
    </row>
    <row r="788" ht="14.25" customHeight="1">
      <c r="A788" s="19"/>
    </row>
    <row r="789" ht="14.25" customHeight="1">
      <c r="A789" s="19"/>
    </row>
    <row r="790" ht="14.25" customHeight="1">
      <c r="A790" s="19"/>
    </row>
    <row r="791" ht="14.25" customHeight="1">
      <c r="A791" s="19"/>
    </row>
    <row r="792" ht="14.25" customHeight="1">
      <c r="A792" s="19"/>
    </row>
    <row r="793" ht="14.25" customHeight="1">
      <c r="A793" s="19"/>
    </row>
    <row r="794" ht="14.25" customHeight="1">
      <c r="A794" s="19"/>
    </row>
    <row r="795" ht="14.25" customHeight="1">
      <c r="A795" s="19"/>
    </row>
    <row r="796" ht="14.25" customHeight="1">
      <c r="A796" s="19"/>
    </row>
    <row r="797" ht="14.25" customHeight="1">
      <c r="A797" s="19"/>
    </row>
    <row r="798" ht="14.25" customHeight="1">
      <c r="A798" s="19"/>
    </row>
    <row r="799" ht="14.25" customHeight="1">
      <c r="A799" s="19"/>
    </row>
    <row r="800" ht="14.25" customHeight="1">
      <c r="A800" s="19"/>
    </row>
    <row r="801" ht="14.25" customHeight="1">
      <c r="A801" s="19"/>
    </row>
    <row r="802" ht="14.25" customHeight="1">
      <c r="A802" s="19"/>
    </row>
    <row r="803" ht="14.25" customHeight="1">
      <c r="A803" s="19"/>
    </row>
    <row r="804" ht="14.25" customHeight="1">
      <c r="A804" s="19"/>
    </row>
    <row r="805" ht="14.25" customHeight="1">
      <c r="A805" s="19"/>
    </row>
    <row r="806" ht="14.25" customHeight="1">
      <c r="A806" s="19"/>
    </row>
    <row r="807" ht="14.25" customHeight="1">
      <c r="A807" s="19"/>
    </row>
    <row r="808" ht="14.25" customHeight="1">
      <c r="A808" s="19"/>
    </row>
    <row r="809" ht="14.25" customHeight="1">
      <c r="A809" s="19"/>
    </row>
    <row r="810" ht="14.25" customHeight="1">
      <c r="A810" s="19"/>
    </row>
    <row r="811" ht="14.25" customHeight="1">
      <c r="A811" s="19"/>
    </row>
    <row r="812" ht="14.25" customHeight="1">
      <c r="A812" s="19"/>
    </row>
    <row r="813" ht="14.25" customHeight="1">
      <c r="A813" s="19"/>
    </row>
    <row r="814" ht="14.25" customHeight="1">
      <c r="A814" s="19"/>
    </row>
    <row r="815" ht="14.25" customHeight="1">
      <c r="A815" s="19"/>
    </row>
    <row r="816" ht="14.25" customHeight="1">
      <c r="A816" s="19"/>
    </row>
    <row r="817" ht="14.25" customHeight="1">
      <c r="A817" s="19"/>
    </row>
    <row r="818" ht="14.25" customHeight="1">
      <c r="A818" s="19"/>
    </row>
    <row r="819" ht="14.25" customHeight="1">
      <c r="A819" s="19"/>
    </row>
    <row r="820" ht="14.25" customHeight="1">
      <c r="A820" s="19"/>
    </row>
    <row r="821" ht="14.25" customHeight="1">
      <c r="A821" s="19"/>
    </row>
    <row r="822" ht="14.25" customHeight="1">
      <c r="A822" s="19"/>
    </row>
    <row r="823" ht="14.25" customHeight="1">
      <c r="A823" s="19"/>
    </row>
    <row r="824" ht="14.25" customHeight="1">
      <c r="A824" s="19"/>
    </row>
    <row r="825" ht="14.25" customHeight="1">
      <c r="A825" s="19"/>
    </row>
    <row r="826" ht="14.25" customHeight="1">
      <c r="A826" s="19"/>
    </row>
    <row r="827" ht="14.25" customHeight="1">
      <c r="A827" s="19"/>
    </row>
    <row r="828" ht="14.25" customHeight="1">
      <c r="A828" s="19"/>
    </row>
    <row r="829" ht="14.25" customHeight="1">
      <c r="A829" s="19"/>
    </row>
    <row r="830" ht="14.25" customHeight="1">
      <c r="A830" s="19"/>
    </row>
    <row r="831" ht="14.25" customHeight="1">
      <c r="A831" s="19"/>
    </row>
    <row r="832" ht="14.25" customHeight="1">
      <c r="A832" s="19"/>
    </row>
    <row r="833" ht="14.25" customHeight="1">
      <c r="A833" s="19"/>
    </row>
    <row r="834" ht="14.25" customHeight="1">
      <c r="A834" s="19"/>
    </row>
    <row r="835" ht="14.25" customHeight="1">
      <c r="A835" s="19"/>
    </row>
    <row r="836" ht="14.25" customHeight="1">
      <c r="A836" s="19"/>
    </row>
    <row r="837" ht="14.25" customHeight="1">
      <c r="A837" s="19"/>
    </row>
    <row r="838" ht="14.25" customHeight="1">
      <c r="A838" s="19"/>
    </row>
    <row r="839" ht="14.25" customHeight="1">
      <c r="A839" s="19"/>
    </row>
    <row r="840" ht="14.25" customHeight="1">
      <c r="A840" s="19"/>
    </row>
    <row r="841" ht="14.25" customHeight="1">
      <c r="A841" s="19"/>
    </row>
    <row r="842" ht="14.25" customHeight="1">
      <c r="A842" s="19"/>
    </row>
    <row r="843" ht="14.25" customHeight="1">
      <c r="A843" s="19"/>
    </row>
    <row r="844" ht="14.25" customHeight="1">
      <c r="A844" s="19"/>
    </row>
    <row r="845" ht="14.25" customHeight="1">
      <c r="A845" s="19"/>
    </row>
    <row r="846" ht="14.25" customHeight="1">
      <c r="A846" s="19"/>
    </row>
    <row r="847" ht="14.25" customHeight="1">
      <c r="A847" s="19"/>
    </row>
    <row r="848" ht="14.25" customHeight="1">
      <c r="A848" s="19"/>
    </row>
    <row r="849" ht="14.25" customHeight="1">
      <c r="A849" s="19"/>
    </row>
    <row r="850" ht="14.25" customHeight="1">
      <c r="A850" s="19"/>
    </row>
    <row r="851" ht="14.25" customHeight="1">
      <c r="A851" s="19"/>
    </row>
    <row r="852" ht="14.25" customHeight="1">
      <c r="A852" s="19"/>
    </row>
    <row r="853" ht="14.25" customHeight="1">
      <c r="A853" s="19"/>
    </row>
    <row r="854" ht="14.25" customHeight="1">
      <c r="A854" s="19"/>
    </row>
    <row r="855" ht="14.25" customHeight="1">
      <c r="A855" s="19"/>
    </row>
    <row r="856" ht="14.25" customHeight="1">
      <c r="A856" s="19"/>
    </row>
    <row r="857" ht="14.25" customHeight="1">
      <c r="A857" s="19"/>
    </row>
    <row r="858" ht="14.25" customHeight="1">
      <c r="A858" s="19"/>
    </row>
    <row r="859" ht="14.25" customHeight="1">
      <c r="A859" s="19"/>
    </row>
    <row r="860" ht="14.25" customHeight="1">
      <c r="A860" s="19"/>
    </row>
    <row r="861" ht="14.25" customHeight="1">
      <c r="A861" s="19"/>
    </row>
    <row r="862" ht="14.25" customHeight="1">
      <c r="A862" s="19"/>
    </row>
    <row r="863" ht="14.25" customHeight="1">
      <c r="A863" s="19"/>
    </row>
    <row r="864" ht="14.25" customHeight="1">
      <c r="A864" s="19"/>
    </row>
    <row r="865" ht="14.25" customHeight="1">
      <c r="A865" s="19"/>
    </row>
    <row r="866" ht="14.25" customHeight="1">
      <c r="A866" s="19"/>
    </row>
    <row r="867" ht="14.25" customHeight="1">
      <c r="A867" s="19"/>
    </row>
    <row r="868" ht="14.25" customHeight="1">
      <c r="A868" s="19"/>
    </row>
    <row r="869" ht="14.25" customHeight="1">
      <c r="A869" s="19"/>
    </row>
    <row r="870" ht="14.25" customHeight="1">
      <c r="A870" s="19"/>
    </row>
    <row r="871" ht="14.25" customHeight="1">
      <c r="A871" s="19"/>
    </row>
    <row r="872" ht="14.25" customHeight="1">
      <c r="A872" s="19"/>
    </row>
    <row r="873" ht="14.25" customHeight="1">
      <c r="A873" s="19"/>
    </row>
    <row r="874" ht="14.25" customHeight="1">
      <c r="A874" s="19"/>
    </row>
    <row r="875" ht="14.25" customHeight="1">
      <c r="A875" s="19"/>
    </row>
    <row r="876" ht="14.25" customHeight="1">
      <c r="A876" s="19"/>
    </row>
    <row r="877" ht="14.25" customHeight="1">
      <c r="A877" s="19"/>
    </row>
    <row r="878" ht="14.25" customHeight="1">
      <c r="A878" s="19"/>
    </row>
    <row r="879" ht="14.25" customHeight="1">
      <c r="A879" s="19"/>
    </row>
    <row r="880" ht="14.25" customHeight="1">
      <c r="A880" s="19"/>
    </row>
    <row r="881" ht="14.25" customHeight="1">
      <c r="A881" s="19"/>
    </row>
    <row r="882" ht="14.25" customHeight="1">
      <c r="A882" s="19"/>
    </row>
    <row r="883" ht="14.25" customHeight="1">
      <c r="A883" s="19"/>
    </row>
    <row r="884" ht="14.25" customHeight="1">
      <c r="A884" s="19"/>
    </row>
    <row r="885" ht="14.25" customHeight="1">
      <c r="A885" s="19"/>
    </row>
    <row r="886" ht="14.25" customHeight="1">
      <c r="A886" s="19"/>
    </row>
    <row r="887" ht="14.25" customHeight="1">
      <c r="A887" s="19"/>
    </row>
    <row r="888" ht="14.25" customHeight="1">
      <c r="A888" s="19"/>
    </row>
    <row r="889" ht="14.25" customHeight="1">
      <c r="A889" s="19"/>
    </row>
    <row r="890" ht="14.25" customHeight="1">
      <c r="A890" s="19"/>
    </row>
    <row r="891" ht="14.25" customHeight="1">
      <c r="A891" s="19"/>
    </row>
    <row r="892" ht="14.25" customHeight="1">
      <c r="A892" s="19"/>
    </row>
    <row r="893" ht="14.25" customHeight="1">
      <c r="A893" s="19"/>
    </row>
    <row r="894" ht="14.25" customHeight="1">
      <c r="A894" s="19"/>
    </row>
    <row r="895" ht="14.25" customHeight="1">
      <c r="A895" s="19"/>
    </row>
    <row r="896" ht="14.25" customHeight="1">
      <c r="A896" s="19"/>
    </row>
    <row r="897" ht="14.25" customHeight="1">
      <c r="A897" s="19"/>
    </row>
    <row r="898" ht="14.25" customHeight="1">
      <c r="A898" s="19"/>
    </row>
    <row r="899" ht="14.25" customHeight="1">
      <c r="A899" s="19"/>
    </row>
    <row r="900" ht="14.25" customHeight="1">
      <c r="A900" s="19"/>
    </row>
    <row r="901" ht="14.25" customHeight="1">
      <c r="A901" s="19"/>
    </row>
    <row r="902" ht="14.25" customHeight="1">
      <c r="A902" s="19"/>
    </row>
    <row r="903" ht="14.25" customHeight="1">
      <c r="A903" s="19"/>
    </row>
    <row r="904" ht="14.25" customHeight="1">
      <c r="A904" s="19"/>
    </row>
    <row r="905" ht="14.25" customHeight="1">
      <c r="A905" s="19"/>
    </row>
    <row r="906" ht="14.25" customHeight="1">
      <c r="A906" s="19"/>
    </row>
    <row r="907" ht="14.25" customHeight="1">
      <c r="A907" s="19"/>
    </row>
    <row r="908" ht="14.25" customHeight="1">
      <c r="A908" s="19"/>
    </row>
    <row r="909" ht="14.25" customHeight="1">
      <c r="A909" s="19"/>
    </row>
    <row r="910" ht="14.25" customHeight="1">
      <c r="A910" s="19"/>
    </row>
    <row r="911" ht="14.25" customHeight="1">
      <c r="A911" s="19"/>
    </row>
    <row r="912" ht="14.25" customHeight="1">
      <c r="A912" s="19"/>
    </row>
    <row r="913" ht="14.25" customHeight="1">
      <c r="A913" s="19"/>
    </row>
    <row r="914" ht="14.25" customHeight="1">
      <c r="A914" s="19"/>
    </row>
    <row r="915" ht="14.25" customHeight="1">
      <c r="A915" s="19"/>
    </row>
    <row r="916" ht="14.25" customHeight="1">
      <c r="A916" s="19"/>
    </row>
    <row r="917" ht="14.25" customHeight="1">
      <c r="A917" s="19"/>
    </row>
    <row r="918" ht="14.25" customHeight="1">
      <c r="A918" s="19"/>
    </row>
    <row r="919" ht="14.25" customHeight="1">
      <c r="A919" s="19"/>
    </row>
    <row r="920" ht="14.25" customHeight="1">
      <c r="A920" s="19"/>
    </row>
    <row r="921" ht="14.25" customHeight="1">
      <c r="A921" s="19"/>
    </row>
    <row r="922" ht="14.25" customHeight="1">
      <c r="A922" s="19"/>
    </row>
    <row r="923" ht="14.25" customHeight="1">
      <c r="A923" s="19"/>
    </row>
    <row r="924" ht="14.25" customHeight="1">
      <c r="A924" s="19"/>
    </row>
    <row r="925" ht="14.25" customHeight="1">
      <c r="A925" s="19"/>
    </row>
    <row r="926" ht="14.25" customHeight="1">
      <c r="A926" s="19"/>
    </row>
    <row r="927" ht="14.25" customHeight="1">
      <c r="A927" s="19"/>
    </row>
    <row r="928" ht="14.25" customHeight="1">
      <c r="A928" s="19"/>
    </row>
    <row r="929" ht="14.25" customHeight="1">
      <c r="A929" s="19"/>
    </row>
    <row r="930" ht="14.25" customHeight="1">
      <c r="A930" s="19"/>
    </row>
    <row r="931" ht="14.25" customHeight="1">
      <c r="A931" s="19"/>
    </row>
    <row r="932" ht="14.25" customHeight="1">
      <c r="A932" s="19"/>
    </row>
    <row r="933" ht="14.25" customHeight="1">
      <c r="A933" s="19"/>
    </row>
    <row r="934" ht="14.25" customHeight="1">
      <c r="A934" s="19"/>
    </row>
    <row r="935" ht="14.25" customHeight="1">
      <c r="A935" s="19"/>
    </row>
    <row r="936" ht="14.25" customHeight="1">
      <c r="A936" s="19"/>
    </row>
    <row r="937" ht="14.25" customHeight="1">
      <c r="A937" s="19"/>
    </row>
    <row r="938" ht="14.25" customHeight="1">
      <c r="A938" s="19"/>
    </row>
    <row r="939" ht="14.25" customHeight="1">
      <c r="A939" s="19"/>
    </row>
    <row r="940" ht="14.25" customHeight="1">
      <c r="A940" s="19"/>
    </row>
    <row r="941" ht="14.25" customHeight="1">
      <c r="A941" s="19"/>
    </row>
    <row r="942" ht="14.25" customHeight="1">
      <c r="A942" s="19"/>
    </row>
    <row r="943" ht="14.25" customHeight="1">
      <c r="A943" s="19"/>
    </row>
    <row r="944" ht="14.25" customHeight="1">
      <c r="A944" s="19"/>
    </row>
    <row r="945" ht="14.25" customHeight="1">
      <c r="A945" s="19"/>
    </row>
    <row r="946" ht="14.25" customHeight="1">
      <c r="A946" s="19"/>
    </row>
    <row r="947" ht="14.25" customHeight="1">
      <c r="A947" s="19"/>
    </row>
    <row r="948" ht="14.25" customHeight="1">
      <c r="A948" s="19"/>
    </row>
    <row r="949" ht="14.25" customHeight="1">
      <c r="A949" s="19"/>
    </row>
    <row r="950" ht="14.25" customHeight="1">
      <c r="A950" s="19"/>
    </row>
    <row r="951" ht="14.25" customHeight="1">
      <c r="A951" s="19"/>
    </row>
    <row r="952" ht="14.25" customHeight="1">
      <c r="A952" s="19"/>
    </row>
    <row r="953" ht="14.25" customHeight="1">
      <c r="A953" s="19"/>
    </row>
    <row r="954" ht="14.25" customHeight="1">
      <c r="A954" s="19"/>
    </row>
    <row r="955" ht="14.25" customHeight="1">
      <c r="A955" s="19"/>
    </row>
    <row r="956" ht="14.25" customHeight="1">
      <c r="A956" s="19"/>
    </row>
    <row r="957" ht="14.25" customHeight="1">
      <c r="A957" s="19"/>
    </row>
    <row r="958" ht="14.25" customHeight="1">
      <c r="A958" s="19"/>
    </row>
    <row r="959" ht="14.25" customHeight="1">
      <c r="A959" s="19"/>
    </row>
    <row r="960" ht="14.25" customHeight="1">
      <c r="A960" s="19"/>
    </row>
    <row r="961" ht="14.25" customHeight="1">
      <c r="A961" s="19"/>
    </row>
    <row r="962" ht="14.25" customHeight="1">
      <c r="A962" s="19"/>
    </row>
    <row r="963" ht="14.25" customHeight="1">
      <c r="A963" s="19"/>
    </row>
    <row r="964" ht="14.25" customHeight="1">
      <c r="A964" s="19"/>
    </row>
    <row r="965" ht="14.25" customHeight="1">
      <c r="A965" s="19"/>
    </row>
    <row r="966" ht="14.25" customHeight="1">
      <c r="A966" s="19"/>
    </row>
    <row r="967" ht="14.25" customHeight="1">
      <c r="A967" s="19"/>
    </row>
    <row r="968" ht="14.25" customHeight="1">
      <c r="A968" s="19"/>
    </row>
    <row r="969" ht="14.25" customHeight="1">
      <c r="A969" s="19"/>
    </row>
    <row r="970" ht="14.25" customHeight="1">
      <c r="A970" s="19"/>
    </row>
    <row r="971" ht="14.25" customHeight="1">
      <c r="A971" s="19"/>
    </row>
    <row r="972" ht="14.25" customHeight="1">
      <c r="A972" s="19"/>
    </row>
    <row r="973" ht="14.25" customHeight="1">
      <c r="A973" s="19"/>
    </row>
    <row r="974" ht="14.25" customHeight="1">
      <c r="A974" s="19"/>
    </row>
    <row r="975" ht="14.25" customHeight="1">
      <c r="A975" s="19"/>
    </row>
    <row r="976" ht="14.25" customHeight="1">
      <c r="A976" s="19"/>
    </row>
    <row r="977" ht="14.25" customHeight="1">
      <c r="A977" s="19"/>
    </row>
    <row r="978" ht="14.25" customHeight="1">
      <c r="A978" s="19"/>
    </row>
    <row r="979" ht="14.25" customHeight="1">
      <c r="A979" s="19"/>
    </row>
    <row r="980" ht="14.25" customHeight="1">
      <c r="A980" s="19"/>
    </row>
    <row r="981" ht="14.25" customHeight="1">
      <c r="A981" s="19"/>
    </row>
    <row r="982" ht="14.25" customHeight="1">
      <c r="A982" s="19"/>
    </row>
    <row r="983" ht="14.25" customHeight="1">
      <c r="A983" s="19"/>
    </row>
    <row r="984" ht="14.25" customHeight="1">
      <c r="A984" s="19"/>
    </row>
    <row r="985" ht="14.25" customHeight="1">
      <c r="A985" s="19"/>
    </row>
    <row r="986" ht="14.25" customHeight="1">
      <c r="A986" s="19"/>
    </row>
    <row r="987" ht="14.25" customHeight="1">
      <c r="A987" s="19"/>
    </row>
    <row r="988" ht="14.25" customHeight="1">
      <c r="A988" s="19"/>
    </row>
    <row r="989" ht="14.25" customHeight="1">
      <c r="A989" s="19"/>
    </row>
    <row r="990" ht="14.25" customHeight="1">
      <c r="A990" s="19"/>
    </row>
    <row r="991" ht="14.25" customHeight="1">
      <c r="A991" s="19"/>
    </row>
    <row r="992" ht="14.25" customHeight="1">
      <c r="A992" s="19"/>
    </row>
    <row r="993" ht="14.25" customHeight="1">
      <c r="A993" s="19"/>
    </row>
    <row r="994" ht="14.25" customHeight="1">
      <c r="A994" s="19"/>
    </row>
    <row r="995" ht="14.25" customHeight="1">
      <c r="A995" s="19"/>
    </row>
    <row r="996" ht="14.25" customHeight="1">
      <c r="A996" s="19"/>
    </row>
    <row r="997" ht="14.25" customHeight="1">
      <c r="A997" s="19"/>
    </row>
    <row r="998" ht="14.25" customHeight="1">
      <c r="A998" s="19"/>
    </row>
    <row r="999" ht="14.25" customHeight="1">
      <c r="A999" s="19"/>
    </row>
    <row r="1000" ht="14.25" customHeight="1">
      <c r="A1000" s="19"/>
    </row>
  </sheetData>
  <conditionalFormatting sqref="D15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D14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dataValidations>
    <dataValidation type="decimal" allowBlank="1" showErrorMessage="1" sqref="C4">
      <formula1>20.0</formula1>
      <formula2>300.0</formula2>
    </dataValidation>
    <dataValidation type="decimal" allowBlank="1" showErrorMessage="1" sqref="C3 C5:C10 C12:C13">
      <formula1>100.0</formula1>
      <formula2>300.0</formula2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86"/>
    <col customWidth="1" min="2" max="2" width="45.57"/>
    <col customWidth="1" min="3" max="3" width="14.57"/>
    <col customWidth="1" min="4" max="4" width="13.71"/>
    <col customWidth="1" min="5" max="5" width="12.0"/>
    <col customWidth="1" min="6" max="6" width="12.29"/>
    <col customWidth="1" min="7" max="7" width="12.0"/>
    <col customWidth="1" min="8" max="8" width="11.0"/>
    <col customWidth="1" min="9" max="11" width="12.0"/>
    <col customWidth="1" min="12" max="12" width="12.29"/>
    <col customWidth="1" min="13" max="14" width="12.0"/>
    <col customWidth="1" min="15" max="15" width="11.29"/>
    <col customWidth="1" min="16" max="16" width="19.43"/>
    <col customWidth="1" min="17" max="17" width="39.0"/>
    <col customWidth="1" min="18" max="18" width="23.29"/>
    <col customWidth="1" min="19" max="19" width="8.71"/>
    <col customWidth="1" min="20" max="20" width="15.71"/>
    <col customWidth="1" min="21" max="21" width="38.43"/>
    <col customWidth="1" min="22" max="24" width="15.86"/>
    <col customWidth="1" min="25" max="25" width="19.57"/>
    <col customWidth="1" min="26" max="26" width="8.71"/>
  </cols>
  <sheetData>
    <row r="1" ht="14.25" customHeight="1">
      <c r="A1" s="1" t="s">
        <v>0</v>
      </c>
    </row>
    <row r="2" ht="14.25" customHeight="1">
      <c r="A2" s="2">
        <v>1.0</v>
      </c>
      <c r="B2" s="3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"/>
    </row>
    <row r="3" ht="14.25" customHeight="1">
      <c r="A3" s="14" t="s">
        <v>176</v>
      </c>
      <c r="B3" s="56" t="s">
        <v>177</v>
      </c>
      <c r="C3" s="8" t="s">
        <v>178</v>
      </c>
      <c r="D3" s="64" t="s">
        <v>179</v>
      </c>
      <c r="N3" s="10"/>
    </row>
    <row r="4" ht="14.25" customHeight="1">
      <c r="A4" s="14" t="s">
        <v>180</v>
      </c>
      <c r="B4" s="56" t="s">
        <v>181</v>
      </c>
      <c r="C4" s="8" t="s">
        <v>182</v>
      </c>
      <c r="D4" s="64"/>
      <c r="N4" s="10"/>
    </row>
    <row r="5" ht="14.25" customHeight="1">
      <c r="A5" s="14" t="s">
        <v>183</v>
      </c>
      <c r="B5" s="56" t="s">
        <v>3</v>
      </c>
      <c r="C5" s="8">
        <v>200.0</v>
      </c>
      <c r="D5" s="56" t="s">
        <v>4</v>
      </c>
      <c r="N5" s="10"/>
    </row>
    <row r="6" ht="14.25" customHeight="1">
      <c r="A6" s="14" t="s">
        <v>184</v>
      </c>
      <c r="B6" s="56" t="s">
        <v>6</v>
      </c>
      <c r="C6" s="8">
        <v>50.0</v>
      </c>
      <c r="D6" s="56" t="s">
        <v>7</v>
      </c>
      <c r="N6" s="10"/>
    </row>
    <row r="7" ht="14.25" customHeight="1">
      <c r="A7" s="25" t="s">
        <v>185</v>
      </c>
      <c r="B7" s="17" t="s">
        <v>9</v>
      </c>
      <c r="C7" s="65">
        <v>200.0</v>
      </c>
      <c r="D7" s="17" t="s">
        <v>10</v>
      </c>
      <c r="E7" s="17"/>
      <c r="F7" s="17"/>
      <c r="G7" s="17"/>
      <c r="H7" s="17"/>
      <c r="I7" s="17"/>
      <c r="J7" s="17"/>
      <c r="K7" s="17"/>
      <c r="L7" s="17"/>
      <c r="M7" s="17"/>
      <c r="N7" s="27"/>
    </row>
    <row r="8" ht="14.25" customHeight="1">
      <c r="A8" s="19"/>
    </row>
    <row r="9" ht="14.25" customHeight="1">
      <c r="A9" s="1" t="s">
        <v>186</v>
      </c>
    </row>
    <row r="10" ht="14.25" customHeight="1">
      <c r="A10" s="2">
        <v>2.0</v>
      </c>
      <c r="B10" s="3" t="s">
        <v>47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5"/>
    </row>
    <row r="11" ht="14.25" customHeight="1">
      <c r="A11" s="14" t="s">
        <v>187</v>
      </c>
      <c r="B11" s="56" t="s">
        <v>188</v>
      </c>
      <c r="C11" s="56" t="s">
        <v>17</v>
      </c>
      <c r="D11" s="56" t="s">
        <v>18</v>
      </c>
      <c r="E11" s="56" t="s">
        <v>19</v>
      </c>
      <c r="F11" s="56" t="s">
        <v>20</v>
      </c>
      <c r="G11" s="56" t="s">
        <v>21</v>
      </c>
      <c r="H11" s="56" t="s">
        <v>22</v>
      </c>
      <c r="I11" s="56" t="s">
        <v>23</v>
      </c>
      <c r="J11" s="56" t="s">
        <v>24</v>
      </c>
      <c r="K11" s="56" t="s">
        <v>25</v>
      </c>
      <c r="L11" s="56" t="s">
        <v>26</v>
      </c>
      <c r="M11" s="56" t="s">
        <v>27</v>
      </c>
      <c r="N11" s="10" t="s">
        <v>28</v>
      </c>
    </row>
    <row r="12" ht="14.25" customHeight="1">
      <c r="A12" s="14" t="s">
        <v>189</v>
      </c>
      <c r="B12" s="56" t="s">
        <v>51</v>
      </c>
      <c r="C12" s="28">
        <f>$C$5*VLOOKUP($C$3,'Detalle_PNP&amp;potencial'!$A:$AD,MATCH(C11,'Detalle_PNP&amp;potencial'!$A$1:$M$1,0),0)</f>
        <v>34593.6372</v>
      </c>
      <c r="D12" s="28">
        <f>$C$5*VLOOKUP($C$3,'Detalle_PNP&amp;potencial'!$A:$AD,MATCH(D11,'Detalle_PNP&amp;potencial'!$A$1:$M$1,0),0)</f>
        <v>30245.24114</v>
      </c>
      <c r="E12" s="28">
        <f>$C$5*VLOOKUP($C$3,'Detalle_PNP&amp;potencial'!$A:$AD,MATCH(E11,'Detalle_PNP&amp;potencial'!$A$1:$M$1,0),0)</f>
        <v>30268.94875</v>
      </c>
      <c r="F12" s="28">
        <f>$C$5*VLOOKUP($C$3,'Detalle_PNP&amp;potencial'!$A:$AD,MATCH(F11,'Detalle_PNP&amp;potencial'!$A$1:$M$1,0),0)</f>
        <v>22650.88203</v>
      </c>
      <c r="G12" s="28">
        <f>$C$5*VLOOKUP($C$3,'Detalle_PNP&amp;potencial'!$A:$AD,MATCH(G11,'Detalle_PNP&amp;potencial'!$A$1:$M$1,0),0)</f>
        <v>16938.56457</v>
      </c>
      <c r="H12" s="28">
        <f>$C$5*VLOOKUP($C$3,'Detalle_PNP&amp;potencial'!$A:$AD,MATCH(H11,'Detalle_PNP&amp;potencial'!$A$1:$M$1,0),0)</f>
        <v>14263.988</v>
      </c>
      <c r="I12" s="28">
        <f>$C$5*VLOOKUP($C$3,'Detalle_PNP&amp;potencial'!$A:$AD,MATCH(I11,'Detalle_PNP&amp;potencial'!$A$1:$M$1,0),0)</f>
        <v>15813.92865</v>
      </c>
      <c r="J12" s="28">
        <f>$C$5*VLOOKUP($C$3,'Detalle_PNP&amp;potencial'!$A:$AD,MATCH(J11,'Detalle_PNP&amp;potencial'!$A$1:$M$1,0),0)</f>
        <v>18360.71489</v>
      </c>
      <c r="K12" s="28">
        <f>$C$5*VLOOKUP($C$3,'Detalle_PNP&amp;potencial'!$A:$AD,MATCH(K11,'Detalle_PNP&amp;potencial'!$A$1:$M$1,0),0)</f>
        <v>22734.64408</v>
      </c>
      <c r="L12" s="28">
        <f>$C$5*VLOOKUP($C$3,'Detalle_PNP&amp;potencial'!$A:$AD,MATCH(L11,'Detalle_PNP&amp;potencial'!$A$1:$M$1,0),0)</f>
        <v>27664.0071</v>
      </c>
      <c r="M12" s="28">
        <f>$C$5*VLOOKUP($C$3,'Detalle_PNP&amp;potencial'!$A:$AD,MATCH(M11,'Detalle_PNP&amp;potencial'!$A$1:$M$1,0),0)</f>
        <v>31358.59953</v>
      </c>
      <c r="N12" s="29">
        <f>$C$5*VLOOKUP($C$3,'Detalle_PNP&amp;potencial'!$A:$AD,MATCH(N11,'Detalle_PNP&amp;potencial'!$A$1:$M$1,0),0)</f>
        <v>34313.70215</v>
      </c>
    </row>
    <row r="13" ht="14.25" customHeight="1">
      <c r="A13" s="14" t="s">
        <v>190</v>
      </c>
      <c r="B13" s="56" t="s">
        <v>53</v>
      </c>
      <c r="C13" s="28">
        <f>SUM(C12:N12)</f>
        <v>299206.8581</v>
      </c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9"/>
    </row>
    <row r="14" ht="14.25" customHeight="1">
      <c r="A14" s="14"/>
      <c r="N14" s="10"/>
    </row>
    <row r="15" ht="14.25" customHeight="1">
      <c r="A15" s="6" t="s">
        <v>54</v>
      </c>
      <c r="B15" s="7" t="s">
        <v>55</v>
      </c>
      <c r="C15" s="56" t="str">
        <f>IF(C16=0,"ERROR DISTRIBUIDORA SELECCIONADA","")</f>
        <v/>
      </c>
      <c r="N15" s="10"/>
    </row>
    <row r="16" ht="14.25" customHeight="1">
      <c r="A16" s="14" t="s">
        <v>191</v>
      </c>
      <c r="B16" s="56" t="s">
        <v>59</v>
      </c>
      <c r="C16" s="30">
        <f>VLOOKUP($C$3,'Detalle_PNP&amp;potencial'!$A$22:$F$41,MATCH($C$4,'Detalle_PNP&amp;potencial'!$A$23:$F$23,0),0)</f>
        <v>80</v>
      </c>
      <c r="D16" s="56" t="s">
        <v>60</v>
      </c>
      <c r="N16" s="10"/>
    </row>
    <row r="17" ht="14.25" customHeight="1">
      <c r="A17" s="14" t="s">
        <v>192</v>
      </c>
      <c r="B17" s="56" t="s">
        <v>62</v>
      </c>
      <c r="C17" s="31">
        <v>0.15</v>
      </c>
      <c r="N17" s="10"/>
    </row>
    <row r="18" ht="14.25" customHeight="1">
      <c r="A18" s="14" t="s">
        <v>193</v>
      </c>
      <c r="B18" s="56" t="s">
        <v>64</v>
      </c>
      <c r="C18" s="28">
        <f>C16*(1-C17)</f>
        <v>68</v>
      </c>
      <c r="N18" s="10"/>
    </row>
    <row r="19" ht="14.25" customHeight="1">
      <c r="A19" s="14" t="s">
        <v>194</v>
      </c>
      <c r="B19" s="56" t="s">
        <v>195</v>
      </c>
      <c r="C19" s="56" t="s">
        <v>17</v>
      </c>
      <c r="D19" s="56" t="s">
        <v>18</v>
      </c>
      <c r="E19" s="56" t="s">
        <v>19</v>
      </c>
      <c r="F19" s="56" t="s">
        <v>20</v>
      </c>
      <c r="G19" s="56" t="s">
        <v>21</v>
      </c>
      <c r="H19" s="56" t="s">
        <v>22</v>
      </c>
      <c r="I19" s="56" t="s">
        <v>23</v>
      </c>
      <c r="J19" s="56" t="s">
        <v>24</v>
      </c>
      <c r="K19" s="56" t="s">
        <v>25</v>
      </c>
      <c r="L19" s="56" t="s">
        <v>26</v>
      </c>
      <c r="M19" s="56" t="s">
        <v>27</v>
      </c>
      <c r="N19" s="10" t="s">
        <v>28</v>
      </c>
    </row>
    <row r="20" ht="14.25" customHeight="1">
      <c r="A20" s="14" t="s">
        <v>196</v>
      </c>
      <c r="B20" s="56" t="s">
        <v>68</v>
      </c>
      <c r="C20" s="32">
        <f t="shared" ref="C20:N20" si="1">$C$18*C12</f>
        <v>2352367.329</v>
      </c>
      <c r="D20" s="32">
        <f t="shared" si="1"/>
        <v>2056676.398</v>
      </c>
      <c r="E20" s="32">
        <f t="shared" si="1"/>
        <v>2058288.515</v>
      </c>
      <c r="F20" s="32">
        <f t="shared" si="1"/>
        <v>1540259.978</v>
      </c>
      <c r="G20" s="32">
        <f t="shared" si="1"/>
        <v>1151822.391</v>
      </c>
      <c r="H20" s="32">
        <f t="shared" si="1"/>
        <v>969951.1841</v>
      </c>
      <c r="I20" s="32">
        <f t="shared" si="1"/>
        <v>1075347.148</v>
      </c>
      <c r="J20" s="32">
        <f t="shared" si="1"/>
        <v>1248528.612</v>
      </c>
      <c r="K20" s="32">
        <f t="shared" si="1"/>
        <v>1545955.797</v>
      </c>
      <c r="L20" s="32">
        <f t="shared" si="1"/>
        <v>1881152.483</v>
      </c>
      <c r="M20" s="32">
        <f t="shared" si="1"/>
        <v>2132384.768</v>
      </c>
      <c r="N20" s="33">
        <f t="shared" si="1"/>
        <v>2333331.746</v>
      </c>
    </row>
    <row r="21" ht="14.25" customHeight="1">
      <c r="A21" s="14" t="s">
        <v>197</v>
      </c>
      <c r="B21" s="56" t="s">
        <v>70</v>
      </c>
      <c r="C21" s="32">
        <f t="shared" ref="C21:N21" si="2">C20/$C$7</f>
        <v>11761.83665</v>
      </c>
      <c r="D21" s="32">
        <f t="shared" si="2"/>
        <v>10283.38199</v>
      </c>
      <c r="E21" s="32">
        <f t="shared" si="2"/>
        <v>10291.44258</v>
      </c>
      <c r="F21" s="32">
        <f t="shared" si="2"/>
        <v>7701.299891</v>
      </c>
      <c r="G21" s="32">
        <f t="shared" si="2"/>
        <v>5759.111955</v>
      </c>
      <c r="H21" s="32">
        <f t="shared" si="2"/>
        <v>4849.755921</v>
      </c>
      <c r="I21" s="32">
        <f t="shared" si="2"/>
        <v>5376.735742</v>
      </c>
      <c r="J21" s="32">
        <f t="shared" si="2"/>
        <v>6242.643062</v>
      </c>
      <c r="K21" s="32">
        <f t="shared" si="2"/>
        <v>7729.778987</v>
      </c>
      <c r="L21" s="32">
        <f t="shared" si="2"/>
        <v>9405.762415</v>
      </c>
      <c r="M21" s="32">
        <f t="shared" si="2"/>
        <v>10661.92384</v>
      </c>
      <c r="N21" s="33">
        <f t="shared" si="2"/>
        <v>11666.65873</v>
      </c>
    </row>
    <row r="22" ht="14.25" customHeight="1">
      <c r="A22" s="14" t="s">
        <v>198</v>
      </c>
      <c r="B22" s="56" t="s">
        <v>72</v>
      </c>
      <c r="C22" s="32">
        <f t="shared" ref="C22:C23" si="3">SUM(C20:N20)</f>
        <v>20346066.35</v>
      </c>
      <c r="N22" s="10"/>
    </row>
    <row r="23" ht="14.25" customHeight="1">
      <c r="A23" s="14" t="s">
        <v>199</v>
      </c>
      <c r="B23" s="56" t="s">
        <v>74</v>
      </c>
      <c r="C23" s="32">
        <f t="shared" si="3"/>
        <v>101730.3318</v>
      </c>
      <c r="N23" s="10"/>
    </row>
    <row r="24" ht="14.25" customHeight="1">
      <c r="A24" s="14"/>
      <c r="N24" s="10"/>
    </row>
    <row r="25" ht="14.25" customHeight="1">
      <c r="A25" s="6" t="s">
        <v>75</v>
      </c>
      <c r="B25" s="7" t="s">
        <v>76</v>
      </c>
      <c r="N25" s="10"/>
    </row>
    <row r="26" ht="14.25" customHeight="1">
      <c r="A26" s="14" t="s">
        <v>200</v>
      </c>
      <c r="B26" s="56" t="s">
        <v>80</v>
      </c>
      <c r="C26" s="34">
        <f>Detalle_costos!$F$20</f>
        <v>266472296.2</v>
      </c>
      <c r="N26" s="10"/>
    </row>
    <row r="27" ht="14.25" customHeight="1">
      <c r="A27" s="14" t="s">
        <v>201</v>
      </c>
      <c r="B27" s="56" t="s">
        <v>82</v>
      </c>
      <c r="C27" s="34">
        <f>Detalle_costos!$F$51</f>
        <v>94809853.58</v>
      </c>
      <c r="N27" s="10"/>
    </row>
    <row r="28" ht="14.25" customHeight="1">
      <c r="A28" s="14" t="s">
        <v>202</v>
      </c>
      <c r="B28" s="56" t="s">
        <v>84</v>
      </c>
      <c r="C28" s="34">
        <f>SUM(C26:C27)</f>
        <v>361282149.7</v>
      </c>
      <c r="N28" s="10"/>
    </row>
    <row r="29" ht="14.25" customHeight="1">
      <c r="A29" s="14" t="s">
        <v>203</v>
      </c>
      <c r="B29" s="56" t="s">
        <v>12</v>
      </c>
      <c r="C29" s="11">
        <v>20.0</v>
      </c>
      <c r="N29" s="10"/>
    </row>
    <row r="30" ht="14.25" customHeight="1">
      <c r="A30" s="14" t="s">
        <v>204</v>
      </c>
      <c r="B30" s="56" t="s">
        <v>14</v>
      </c>
      <c r="C30" s="12">
        <v>0.055</v>
      </c>
      <c r="N30" s="10"/>
    </row>
    <row r="31" ht="14.25" customHeight="1">
      <c r="A31" s="14" t="s">
        <v>205</v>
      </c>
      <c r="B31" s="56" t="s">
        <v>88</v>
      </c>
      <c r="C31" s="35">
        <f>PMT($C$30,$C$29,-$C$28)</f>
        <v>30231848.24</v>
      </c>
      <c r="N31" s="10"/>
    </row>
    <row r="32" ht="14.25" customHeight="1">
      <c r="A32" s="14" t="s">
        <v>206</v>
      </c>
      <c r="B32" s="56" t="s">
        <v>90</v>
      </c>
      <c r="C32" s="35">
        <f>PMT($C$30/12,$C$29*12,-$C$28)</f>
        <v>2485214.054</v>
      </c>
      <c r="D32" s="35"/>
      <c r="N32" s="10"/>
    </row>
    <row r="33" ht="14.25" customHeight="1">
      <c r="A33" s="14" t="s">
        <v>207</v>
      </c>
      <c r="B33" s="56" t="s">
        <v>92</v>
      </c>
      <c r="C33" s="35">
        <f t="shared" ref="C33:C34" si="4">C31/$C$7</f>
        <v>151159.2412</v>
      </c>
      <c r="N33" s="10"/>
    </row>
    <row r="34" ht="14.25" customHeight="1">
      <c r="A34" s="14" t="s">
        <v>208</v>
      </c>
      <c r="B34" s="56" t="s">
        <v>94</v>
      </c>
      <c r="C34" s="35">
        <f t="shared" si="4"/>
        <v>12426.07027</v>
      </c>
      <c r="N34" s="10"/>
    </row>
    <row r="35" ht="14.25" customHeight="1">
      <c r="A35" s="14"/>
      <c r="N35" s="10"/>
    </row>
    <row r="36" ht="14.25" customHeight="1">
      <c r="A36" s="6" t="s">
        <v>95</v>
      </c>
      <c r="B36" s="7" t="s">
        <v>209</v>
      </c>
      <c r="N36" s="10"/>
    </row>
    <row r="37" ht="14.25" customHeight="1">
      <c r="A37" s="14" t="s">
        <v>210</v>
      </c>
      <c r="B37" s="56" t="s">
        <v>211</v>
      </c>
      <c r="C37" s="32">
        <f>C22-C31</f>
        <v>-9885781.893</v>
      </c>
      <c r="N37" s="10"/>
    </row>
    <row r="38" ht="14.25" customHeight="1">
      <c r="A38" s="14" t="s">
        <v>212</v>
      </c>
      <c r="B38" s="56" t="s">
        <v>213</v>
      </c>
      <c r="C38" s="32">
        <f>C23-C33</f>
        <v>-49428.90946</v>
      </c>
      <c r="N38" s="10"/>
    </row>
    <row r="39" ht="14.25" customHeight="1">
      <c r="A39" s="14" t="s">
        <v>214</v>
      </c>
      <c r="B39" s="56" t="s">
        <v>215</v>
      </c>
      <c r="C39" s="56" t="s">
        <v>17</v>
      </c>
      <c r="D39" s="56" t="s">
        <v>18</v>
      </c>
      <c r="E39" s="56" t="s">
        <v>19</v>
      </c>
      <c r="F39" s="56" t="s">
        <v>20</v>
      </c>
      <c r="G39" s="56" t="s">
        <v>21</v>
      </c>
      <c r="H39" s="56" t="s">
        <v>22</v>
      </c>
      <c r="I39" s="56" t="s">
        <v>23</v>
      </c>
      <c r="J39" s="56" t="s">
        <v>24</v>
      </c>
      <c r="K39" s="56" t="s">
        <v>25</v>
      </c>
      <c r="L39" s="56" t="s">
        <v>26</v>
      </c>
      <c r="M39" s="56" t="s">
        <v>27</v>
      </c>
      <c r="N39" s="10" t="s">
        <v>28</v>
      </c>
    </row>
    <row r="40" ht="14.25" customHeight="1">
      <c r="A40" s="14" t="s">
        <v>216</v>
      </c>
      <c r="B40" s="56" t="s">
        <v>217</v>
      </c>
      <c r="C40" s="66">
        <f t="shared" ref="C40:N40" si="5">C20-$C$32</f>
        <v>-132846.7243</v>
      </c>
      <c r="D40" s="66">
        <f t="shared" si="5"/>
        <v>-428537.6559</v>
      </c>
      <c r="E40" s="66">
        <f t="shared" si="5"/>
        <v>-426925.5384</v>
      </c>
      <c r="F40" s="66">
        <f t="shared" si="5"/>
        <v>-944954.0755</v>
      </c>
      <c r="G40" s="66">
        <f t="shared" si="5"/>
        <v>-1333391.663</v>
      </c>
      <c r="H40" s="66">
        <f t="shared" si="5"/>
        <v>-1515262.87</v>
      </c>
      <c r="I40" s="66">
        <f t="shared" si="5"/>
        <v>-1409866.905</v>
      </c>
      <c r="J40" s="66">
        <f t="shared" si="5"/>
        <v>-1236685.441</v>
      </c>
      <c r="K40" s="66">
        <f t="shared" si="5"/>
        <v>-939258.2563</v>
      </c>
      <c r="L40" s="66">
        <f t="shared" si="5"/>
        <v>-604061.5706</v>
      </c>
      <c r="M40" s="66">
        <f t="shared" si="5"/>
        <v>-352829.2855</v>
      </c>
      <c r="N40" s="67">
        <f t="shared" si="5"/>
        <v>-151882.3072</v>
      </c>
    </row>
    <row r="41" ht="14.25" customHeight="1">
      <c r="A41" s="14" t="s">
        <v>218</v>
      </c>
      <c r="B41" s="56" t="s">
        <v>219</v>
      </c>
      <c r="C41" s="66">
        <f t="shared" ref="C41:N41" si="6">C21-$C$34</f>
        <v>-664.2336216</v>
      </c>
      <c r="D41" s="66">
        <f t="shared" si="6"/>
        <v>-2142.688279</v>
      </c>
      <c r="E41" s="66">
        <f t="shared" si="6"/>
        <v>-2134.627692</v>
      </c>
      <c r="F41" s="66">
        <f t="shared" si="6"/>
        <v>-4724.770377</v>
      </c>
      <c r="G41" s="66">
        <f t="shared" si="6"/>
        <v>-6666.958313</v>
      </c>
      <c r="H41" s="66">
        <f t="shared" si="6"/>
        <v>-7576.314348</v>
      </c>
      <c r="I41" s="66">
        <f t="shared" si="6"/>
        <v>-7049.334527</v>
      </c>
      <c r="J41" s="66">
        <f t="shared" si="6"/>
        <v>-6183.427207</v>
      </c>
      <c r="K41" s="66">
        <f t="shared" si="6"/>
        <v>-4696.291282</v>
      </c>
      <c r="L41" s="66">
        <f t="shared" si="6"/>
        <v>-3020.307853</v>
      </c>
      <c r="M41" s="66">
        <f t="shared" si="6"/>
        <v>-1764.146428</v>
      </c>
      <c r="N41" s="67">
        <f t="shared" si="6"/>
        <v>-759.411536</v>
      </c>
    </row>
    <row r="42" ht="14.25" customHeight="1">
      <c r="A42" s="14"/>
      <c r="N42" s="10"/>
    </row>
    <row r="43" ht="14.25" customHeight="1">
      <c r="A43" s="6" t="s">
        <v>220</v>
      </c>
      <c r="B43" s="7" t="s">
        <v>96</v>
      </c>
      <c r="N43" s="10"/>
    </row>
    <row r="44" ht="14.25" customHeight="1">
      <c r="A44" s="14" t="s">
        <v>221</v>
      </c>
      <c r="B44" s="56" t="s">
        <v>222</v>
      </c>
      <c r="C44" s="34">
        <f>14000/22</f>
        <v>636.3636364</v>
      </c>
      <c r="D44" s="64" t="s">
        <v>223</v>
      </c>
      <c r="N44" s="10"/>
    </row>
    <row r="45" ht="14.25" customHeight="1">
      <c r="A45" s="14" t="s">
        <v>224</v>
      </c>
      <c r="B45" s="56" t="s">
        <v>98</v>
      </c>
      <c r="C45" s="36">
        <f>VLOOKUP($C$3,'Detalle_PNP&amp;potencial'!$A$44:$F$63,MATCH($C$4,'Detalle_PNP&amp;potencial'!$A$45:$F$45,0),0)</f>
        <v>110</v>
      </c>
      <c r="N45" s="10"/>
    </row>
    <row r="46" ht="14.25" customHeight="1">
      <c r="A46" s="14" t="s">
        <v>225</v>
      </c>
      <c r="B46" s="56" t="s">
        <v>16</v>
      </c>
      <c r="C46" s="56" t="s">
        <v>17</v>
      </c>
      <c r="D46" s="56" t="s">
        <v>18</v>
      </c>
      <c r="E46" s="56" t="s">
        <v>19</v>
      </c>
      <c r="F46" s="56" t="s">
        <v>20</v>
      </c>
      <c r="G46" s="56" t="s">
        <v>21</v>
      </c>
      <c r="H46" s="56" t="s">
        <v>22</v>
      </c>
      <c r="I46" s="56" t="s">
        <v>23</v>
      </c>
      <c r="J46" s="56" t="s">
        <v>24</v>
      </c>
      <c r="K46" s="56" t="s">
        <v>25</v>
      </c>
      <c r="L46" s="56" t="s">
        <v>26</v>
      </c>
      <c r="M46" s="56" t="s">
        <v>27</v>
      </c>
      <c r="N46" s="10" t="s">
        <v>28</v>
      </c>
      <c r="P46" s="37" t="s">
        <v>119</v>
      </c>
      <c r="Q46" s="38"/>
      <c r="R46" s="38"/>
      <c r="T46" s="39" t="s">
        <v>120</v>
      </c>
      <c r="U46" s="40" t="s">
        <v>121</v>
      </c>
      <c r="V46" s="40" t="s">
        <v>122</v>
      </c>
      <c r="W46" s="40" t="s">
        <v>123</v>
      </c>
      <c r="X46" s="40" t="s">
        <v>124</v>
      </c>
      <c r="Y46" s="40" t="s">
        <v>125</v>
      </c>
    </row>
    <row r="47" ht="14.25" customHeight="1">
      <c r="A47" s="14" t="s">
        <v>226</v>
      </c>
      <c r="B47" s="56" t="s">
        <v>31</v>
      </c>
      <c r="C47" s="56">
        <v>0.0</v>
      </c>
      <c r="D47" s="56">
        <v>0.0</v>
      </c>
      <c r="E47" s="56">
        <v>0.0</v>
      </c>
      <c r="F47" s="56">
        <v>40.0</v>
      </c>
      <c r="G47" s="56">
        <v>60.0</v>
      </c>
      <c r="H47" s="56">
        <v>120.0</v>
      </c>
      <c r="I47" s="56">
        <v>160.0</v>
      </c>
      <c r="J47" s="56">
        <v>120.0</v>
      </c>
      <c r="K47" s="56">
        <v>60.0</v>
      </c>
      <c r="L47" s="56">
        <v>40.0</v>
      </c>
      <c r="M47" s="56">
        <v>0.0</v>
      </c>
      <c r="N47" s="10">
        <v>0.0</v>
      </c>
      <c r="P47" s="41" t="s">
        <v>128</v>
      </c>
      <c r="Q47" s="38"/>
      <c r="R47" s="38"/>
      <c r="T47" s="42" t="s">
        <v>129</v>
      </c>
      <c r="U47" s="43">
        <v>0.2</v>
      </c>
      <c r="V47" s="44">
        <v>2.0</v>
      </c>
      <c r="W47" s="44">
        <v>1.0</v>
      </c>
      <c r="X47" s="44">
        <v>100.0</v>
      </c>
      <c r="Y47" s="44">
        <f t="shared" ref="Y47:Y49" si="7">X47*V47*W47</f>
        <v>200</v>
      </c>
    </row>
    <row r="48" ht="14.25" customHeight="1">
      <c r="A48" s="14" t="s">
        <v>227</v>
      </c>
      <c r="B48" s="56" t="s">
        <v>33</v>
      </c>
      <c r="C48" s="56">
        <v>0.0</v>
      </c>
      <c r="D48" s="56">
        <v>0.0</v>
      </c>
      <c r="E48" s="56">
        <v>0.0</v>
      </c>
      <c r="F48" s="56">
        <v>40.0</v>
      </c>
      <c r="G48" s="56">
        <v>60.0</v>
      </c>
      <c r="H48" s="56">
        <v>140.0</v>
      </c>
      <c r="I48" s="56">
        <v>160.0</v>
      </c>
      <c r="J48" s="56">
        <v>140.0</v>
      </c>
      <c r="K48" s="56">
        <v>60.0</v>
      </c>
      <c r="L48" s="56">
        <v>40.0</v>
      </c>
      <c r="M48" s="56">
        <v>0.0</v>
      </c>
      <c r="N48" s="10">
        <v>0.0</v>
      </c>
      <c r="P48" s="45" t="s">
        <v>132</v>
      </c>
      <c r="Q48" s="46" t="s">
        <v>133</v>
      </c>
      <c r="R48" s="47" t="s">
        <v>134</v>
      </c>
      <c r="T48" s="42" t="s">
        <v>135</v>
      </c>
      <c r="U48" s="43">
        <v>0.5</v>
      </c>
      <c r="V48" s="44">
        <v>2.0</v>
      </c>
      <c r="W48" s="44">
        <v>2.0</v>
      </c>
      <c r="X48" s="44">
        <v>120.0</v>
      </c>
      <c r="Y48" s="44">
        <f t="shared" si="7"/>
        <v>480</v>
      </c>
    </row>
    <row r="49" ht="14.25" customHeight="1">
      <c r="A49" s="14" t="s">
        <v>228</v>
      </c>
      <c r="B49" s="56" t="s">
        <v>229</v>
      </c>
      <c r="C49" s="35">
        <f t="shared" ref="C49:N49" si="8">C47*$C$44</f>
        <v>0</v>
      </c>
      <c r="D49" s="35">
        <f t="shared" si="8"/>
        <v>0</v>
      </c>
      <c r="E49" s="35">
        <f t="shared" si="8"/>
        <v>0</v>
      </c>
      <c r="F49" s="35">
        <f t="shared" si="8"/>
        <v>25454.54545</v>
      </c>
      <c r="G49" s="35">
        <f t="shared" si="8"/>
        <v>38181.81818</v>
      </c>
      <c r="H49" s="35">
        <f t="shared" si="8"/>
        <v>76363.63636</v>
      </c>
      <c r="I49" s="35">
        <f t="shared" si="8"/>
        <v>101818.1818</v>
      </c>
      <c r="J49" s="35">
        <f t="shared" si="8"/>
        <v>76363.63636</v>
      </c>
      <c r="K49" s="35">
        <f t="shared" si="8"/>
        <v>38181.81818</v>
      </c>
      <c r="L49" s="35">
        <f t="shared" si="8"/>
        <v>25454.54545</v>
      </c>
      <c r="M49" s="35">
        <f t="shared" si="8"/>
        <v>0</v>
      </c>
      <c r="N49" s="22">
        <f t="shared" si="8"/>
        <v>0</v>
      </c>
      <c r="P49" s="49" t="s">
        <v>138</v>
      </c>
      <c r="Q49" s="50">
        <v>266.0</v>
      </c>
      <c r="R49" s="51">
        <v>0.02</v>
      </c>
      <c r="T49" s="42" t="s">
        <v>139</v>
      </c>
      <c r="U49" s="43">
        <v>0.3</v>
      </c>
      <c r="V49" s="44">
        <v>2.0</v>
      </c>
      <c r="W49" s="44">
        <v>4.0</v>
      </c>
      <c r="X49" s="44">
        <v>150.0</v>
      </c>
      <c r="Y49" s="44">
        <f t="shared" si="7"/>
        <v>1200</v>
      </c>
    </row>
    <row r="50" ht="14.25" customHeight="1">
      <c r="A50" s="14" t="s">
        <v>230</v>
      </c>
      <c r="B50" s="56" t="s">
        <v>102</v>
      </c>
      <c r="C50" s="35">
        <f t="shared" ref="C50:N50" si="9">C48*$C$45</f>
        <v>0</v>
      </c>
      <c r="D50" s="35">
        <f t="shared" si="9"/>
        <v>0</v>
      </c>
      <c r="E50" s="35">
        <f t="shared" si="9"/>
        <v>0</v>
      </c>
      <c r="F50" s="35">
        <f t="shared" si="9"/>
        <v>4400</v>
      </c>
      <c r="G50" s="35">
        <f t="shared" si="9"/>
        <v>6600</v>
      </c>
      <c r="H50" s="35">
        <f t="shared" si="9"/>
        <v>15400</v>
      </c>
      <c r="I50" s="35">
        <f t="shared" si="9"/>
        <v>17600</v>
      </c>
      <c r="J50" s="35">
        <f t="shared" si="9"/>
        <v>15400</v>
      </c>
      <c r="K50" s="35">
        <f t="shared" si="9"/>
        <v>6600</v>
      </c>
      <c r="L50" s="35">
        <f t="shared" si="9"/>
        <v>4400</v>
      </c>
      <c r="M50" s="35">
        <f t="shared" si="9"/>
        <v>0</v>
      </c>
      <c r="N50" s="22">
        <f t="shared" si="9"/>
        <v>0</v>
      </c>
      <c r="P50" s="52" t="s">
        <v>142</v>
      </c>
      <c r="Q50" s="53">
        <v>629.0</v>
      </c>
      <c r="R50" s="54">
        <v>0.43</v>
      </c>
      <c r="X50" s="55" t="s">
        <v>143</v>
      </c>
      <c r="Y50" s="56">
        <f>U47*Y47+U48*Y48+U49*Y49</f>
        <v>640</v>
      </c>
    </row>
    <row r="51" ht="14.25" customHeight="1">
      <c r="A51" s="14" t="s">
        <v>231</v>
      </c>
      <c r="B51" s="56" t="s">
        <v>232</v>
      </c>
      <c r="C51" s="28">
        <f t="shared" ref="C51:C54" si="10">SUM(C47:N47)</f>
        <v>600</v>
      </c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22"/>
      <c r="P51" s="49" t="s">
        <v>146</v>
      </c>
      <c r="Q51" s="50">
        <v>914.0</v>
      </c>
      <c r="R51" s="51">
        <v>0.02</v>
      </c>
    </row>
    <row r="52" ht="14.25" customHeight="1">
      <c r="A52" s="14" t="s">
        <v>233</v>
      </c>
      <c r="B52" s="56" t="s">
        <v>234</v>
      </c>
      <c r="C52" s="28">
        <f t="shared" si="10"/>
        <v>640</v>
      </c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22"/>
      <c r="P52" s="49" t="s">
        <v>149</v>
      </c>
      <c r="Q52" s="50">
        <v>248.0</v>
      </c>
      <c r="R52" s="51">
        <v>0.04</v>
      </c>
    </row>
    <row r="53" ht="14.25" customHeight="1">
      <c r="A53" s="14" t="s">
        <v>235</v>
      </c>
      <c r="B53" s="56" t="s">
        <v>236</v>
      </c>
      <c r="C53" s="35">
        <f t="shared" si="10"/>
        <v>381818.1818</v>
      </c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22"/>
      <c r="P53" s="49" t="s">
        <v>152</v>
      </c>
      <c r="Q53" s="50" t="s">
        <v>153</v>
      </c>
      <c r="R53" s="50"/>
    </row>
    <row r="54" ht="14.25" customHeight="1">
      <c r="A54" s="14" t="s">
        <v>237</v>
      </c>
      <c r="B54" s="56" t="s">
        <v>104</v>
      </c>
      <c r="C54" s="35">
        <f t="shared" si="10"/>
        <v>70400</v>
      </c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22"/>
      <c r="P54" s="49" t="s">
        <v>156</v>
      </c>
      <c r="Q54" s="50">
        <v>107.0</v>
      </c>
      <c r="R54" s="51">
        <v>0.01</v>
      </c>
    </row>
    <row r="55" ht="14.25" customHeight="1">
      <c r="A55" s="14" t="s">
        <v>238</v>
      </c>
      <c r="B55" s="56" t="s">
        <v>239</v>
      </c>
      <c r="C55" s="35">
        <f t="shared" ref="C55:N55" si="11">C49-C50</f>
        <v>0</v>
      </c>
      <c r="D55" s="35">
        <f t="shared" si="11"/>
        <v>0</v>
      </c>
      <c r="E55" s="35">
        <f t="shared" si="11"/>
        <v>0</v>
      </c>
      <c r="F55" s="35">
        <f t="shared" si="11"/>
        <v>21054.54545</v>
      </c>
      <c r="G55" s="35">
        <f t="shared" si="11"/>
        <v>31581.81818</v>
      </c>
      <c r="H55" s="35">
        <f t="shared" si="11"/>
        <v>60963.63636</v>
      </c>
      <c r="I55" s="35">
        <f t="shared" si="11"/>
        <v>84218.18182</v>
      </c>
      <c r="J55" s="35">
        <f t="shared" si="11"/>
        <v>60963.63636</v>
      </c>
      <c r="K55" s="35">
        <f t="shared" si="11"/>
        <v>31581.81818</v>
      </c>
      <c r="L55" s="35">
        <f t="shared" si="11"/>
        <v>21054.54545</v>
      </c>
      <c r="M55" s="35">
        <f t="shared" si="11"/>
        <v>0</v>
      </c>
      <c r="N55" s="22">
        <f t="shared" si="11"/>
        <v>0</v>
      </c>
      <c r="P55" s="57" t="s">
        <v>159</v>
      </c>
      <c r="Q55" s="58">
        <v>560.0</v>
      </c>
      <c r="R55" s="59">
        <v>0.36</v>
      </c>
    </row>
    <row r="56" ht="14.25" customHeight="1">
      <c r="A56" s="14" t="s">
        <v>240</v>
      </c>
      <c r="B56" s="56" t="s">
        <v>241</v>
      </c>
      <c r="C56" s="35">
        <f>SUM(C55:N55)</f>
        <v>311418.1818</v>
      </c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22"/>
      <c r="P56" s="49" t="s">
        <v>162</v>
      </c>
      <c r="Q56" s="50">
        <v>83.0</v>
      </c>
      <c r="R56" s="51">
        <v>0.01</v>
      </c>
    </row>
    <row r="57" ht="14.25" customHeight="1">
      <c r="A57" s="14" t="s">
        <v>242</v>
      </c>
      <c r="B57" s="56" t="s">
        <v>114</v>
      </c>
      <c r="C57" s="56">
        <v>15.3</v>
      </c>
      <c r="N57" s="10"/>
      <c r="P57" s="49" t="s">
        <v>165</v>
      </c>
      <c r="Q57" s="50">
        <v>796.0</v>
      </c>
      <c r="R57" s="51">
        <v>0.11</v>
      </c>
    </row>
    <row r="58" ht="14.25" customHeight="1">
      <c r="A58" s="14" t="s">
        <v>243</v>
      </c>
      <c r="B58" s="56" t="s">
        <v>116</v>
      </c>
      <c r="C58" s="56">
        <v>14.54</v>
      </c>
      <c r="N58" s="10"/>
      <c r="P58" s="52" t="s">
        <v>168</v>
      </c>
      <c r="Q58" s="60">
        <f>AVERAGE(Q49:Q52,Q54:Q57)</f>
        <v>450.375</v>
      </c>
      <c r="R58" s="60"/>
    </row>
    <row r="59" ht="14.25" customHeight="1">
      <c r="A59" s="14" t="s">
        <v>244</v>
      </c>
      <c r="B59" s="56" t="s">
        <v>245</v>
      </c>
      <c r="C59" s="56">
        <v>126.3</v>
      </c>
      <c r="N59" s="10"/>
      <c r="P59" s="49" t="s">
        <v>171</v>
      </c>
      <c r="Q59" s="61">
        <f>SUMPRODUCT(Q49:Q57,R49:R57)</f>
        <v>595.05</v>
      </c>
      <c r="R59" s="61"/>
    </row>
    <row r="60" ht="14.25" customHeight="1">
      <c r="A60" s="14" t="s">
        <v>246</v>
      </c>
      <c r="B60" s="56" t="s">
        <v>118</v>
      </c>
      <c r="C60" s="56">
        <v>1.3</v>
      </c>
      <c r="N60" s="10"/>
    </row>
    <row r="61" ht="14.25" customHeight="1">
      <c r="A61" s="14" t="s">
        <v>247</v>
      </c>
      <c r="B61" s="56" t="s">
        <v>248</v>
      </c>
      <c r="C61" s="56">
        <v>114.5</v>
      </c>
      <c r="N61" s="10"/>
    </row>
    <row r="62" ht="14.25" customHeight="1">
      <c r="A62" s="14" t="s">
        <v>249</v>
      </c>
      <c r="B62" s="56" t="s">
        <v>127</v>
      </c>
      <c r="C62" s="56">
        <v>0.18</v>
      </c>
      <c r="N62" s="10"/>
    </row>
    <row r="63" ht="14.25" customHeight="1">
      <c r="A63" s="14" t="s">
        <v>250</v>
      </c>
      <c r="B63" s="56" t="s">
        <v>251</v>
      </c>
      <c r="C63" s="56">
        <v>1.1</v>
      </c>
      <c r="N63" s="10"/>
    </row>
    <row r="64" ht="14.25" customHeight="1">
      <c r="A64" s="14" t="s">
        <v>252</v>
      </c>
      <c r="B64" s="56" t="s">
        <v>253</v>
      </c>
      <c r="C64" s="56">
        <v>1700.0</v>
      </c>
      <c r="N64" s="10"/>
    </row>
    <row r="65" ht="14.25" customHeight="1">
      <c r="A65" s="14" t="s">
        <v>254</v>
      </c>
      <c r="B65" s="56" t="s">
        <v>255</v>
      </c>
      <c r="C65" s="56">
        <v>9.8</v>
      </c>
      <c r="N65" s="10"/>
    </row>
    <row r="66" ht="14.25" customHeight="1">
      <c r="A66" s="14" t="s">
        <v>256</v>
      </c>
      <c r="B66" s="56" t="s">
        <v>257</v>
      </c>
      <c r="C66" s="56" t="s">
        <v>17</v>
      </c>
      <c r="D66" s="56" t="s">
        <v>18</v>
      </c>
      <c r="E66" s="56" t="s">
        <v>19</v>
      </c>
      <c r="F66" s="56" t="s">
        <v>20</v>
      </c>
      <c r="G66" s="56" t="s">
        <v>21</v>
      </c>
      <c r="H66" s="56" t="s">
        <v>22</v>
      </c>
      <c r="I66" s="56" t="s">
        <v>23</v>
      </c>
      <c r="J66" s="56" t="s">
        <v>24</v>
      </c>
      <c r="K66" s="56" t="s">
        <v>25</v>
      </c>
      <c r="L66" s="56" t="s">
        <v>26</v>
      </c>
      <c r="M66" s="56" t="s">
        <v>27</v>
      </c>
      <c r="N66" s="10" t="s">
        <v>28</v>
      </c>
    </row>
    <row r="67" ht="14.25" customHeight="1">
      <c r="A67" s="14" t="s">
        <v>258</v>
      </c>
      <c r="B67" s="56" t="s">
        <v>137</v>
      </c>
      <c r="C67" s="48">
        <f t="shared" ref="C67:N67" si="12">$C57*C$47</f>
        <v>0</v>
      </c>
      <c r="D67" s="48">
        <f t="shared" si="12"/>
        <v>0</v>
      </c>
      <c r="E67" s="48">
        <f t="shared" si="12"/>
        <v>0</v>
      </c>
      <c r="F67" s="48">
        <f t="shared" si="12"/>
        <v>612</v>
      </c>
      <c r="G67" s="48">
        <f t="shared" si="12"/>
        <v>918</v>
      </c>
      <c r="H67" s="48">
        <f t="shared" si="12"/>
        <v>1836</v>
      </c>
      <c r="I67" s="48">
        <f t="shared" si="12"/>
        <v>2448</v>
      </c>
      <c r="J67" s="48">
        <f t="shared" si="12"/>
        <v>1836</v>
      </c>
      <c r="K67" s="48">
        <f t="shared" si="12"/>
        <v>918</v>
      </c>
      <c r="L67" s="48">
        <f t="shared" si="12"/>
        <v>612</v>
      </c>
      <c r="M67" s="48">
        <f t="shared" si="12"/>
        <v>0</v>
      </c>
      <c r="N67" s="24">
        <f t="shared" si="12"/>
        <v>0</v>
      </c>
    </row>
    <row r="68" ht="14.25" customHeight="1">
      <c r="A68" s="14" t="s">
        <v>259</v>
      </c>
      <c r="B68" s="56" t="s">
        <v>141</v>
      </c>
      <c r="C68" s="48">
        <f t="shared" ref="C68:N68" si="13">$C58*C$47</f>
        <v>0</v>
      </c>
      <c r="D68" s="48">
        <f t="shared" si="13"/>
        <v>0</v>
      </c>
      <c r="E68" s="48">
        <f t="shared" si="13"/>
        <v>0</v>
      </c>
      <c r="F68" s="48">
        <f t="shared" si="13"/>
        <v>581.6</v>
      </c>
      <c r="G68" s="48">
        <f t="shared" si="13"/>
        <v>872.4</v>
      </c>
      <c r="H68" s="48">
        <f t="shared" si="13"/>
        <v>1744.8</v>
      </c>
      <c r="I68" s="48">
        <f t="shared" si="13"/>
        <v>2326.4</v>
      </c>
      <c r="J68" s="48">
        <f t="shared" si="13"/>
        <v>1744.8</v>
      </c>
      <c r="K68" s="48">
        <f t="shared" si="13"/>
        <v>872.4</v>
      </c>
      <c r="L68" s="48">
        <f t="shared" si="13"/>
        <v>581.6</v>
      </c>
      <c r="M68" s="48">
        <f t="shared" si="13"/>
        <v>0</v>
      </c>
      <c r="N68" s="24">
        <f t="shared" si="13"/>
        <v>0</v>
      </c>
    </row>
    <row r="69" ht="14.25" customHeight="1">
      <c r="A69" s="14" t="s">
        <v>260</v>
      </c>
      <c r="B69" s="56" t="s">
        <v>261</v>
      </c>
      <c r="C69" s="48">
        <f t="shared" ref="C69:N69" si="14">$C59*C$47</f>
        <v>0</v>
      </c>
      <c r="D69" s="48">
        <f t="shared" si="14"/>
        <v>0</v>
      </c>
      <c r="E69" s="48">
        <f t="shared" si="14"/>
        <v>0</v>
      </c>
      <c r="F69" s="48">
        <f t="shared" si="14"/>
        <v>5052</v>
      </c>
      <c r="G69" s="48">
        <f t="shared" si="14"/>
        <v>7578</v>
      </c>
      <c r="H69" s="48">
        <f t="shared" si="14"/>
        <v>15156</v>
      </c>
      <c r="I69" s="48">
        <f t="shared" si="14"/>
        <v>20208</v>
      </c>
      <c r="J69" s="48">
        <f t="shared" si="14"/>
        <v>15156</v>
      </c>
      <c r="K69" s="48">
        <f t="shared" si="14"/>
        <v>7578</v>
      </c>
      <c r="L69" s="48">
        <f t="shared" si="14"/>
        <v>5052</v>
      </c>
      <c r="M69" s="48">
        <f t="shared" si="14"/>
        <v>0</v>
      </c>
      <c r="N69" s="24">
        <f t="shared" si="14"/>
        <v>0</v>
      </c>
    </row>
    <row r="70" ht="14.25" customHeight="1">
      <c r="A70" s="14" t="s">
        <v>262</v>
      </c>
      <c r="B70" s="56" t="s">
        <v>145</v>
      </c>
      <c r="C70" s="48">
        <f t="shared" ref="C70:N70" si="15">$C60*C$47</f>
        <v>0</v>
      </c>
      <c r="D70" s="48">
        <f t="shared" si="15"/>
        <v>0</v>
      </c>
      <c r="E70" s="48">
        <f t="shared" si="15"/>
        <v>0</v>
      </c>
      <c r="F70" s="48">
        <f t="shared" si="15"/>
        <v>52</v>
      </c>
      <c r="G70" s="48">
        <f t="shared" si="15"/>
        <v>78</v>
      </c>
      <c r="H70" s="48">
        <f t="shared" si="15"/>
        <v>156</v>
      </c>
      <c r="I70" s="48">
        <f t="shared" si="15"/>
        <v>208</v>
      </c>
      <c r="J70" s="48">
        <f t="shared" si="15"/>
        <v>156</v>
      </c>
      <c r="K70" s="48">
        <f t="shared" si="15"/>
        <v>78</v>
      </c>
      <c r="L70" s="48">
        <f t="shared" si="15"/>
        <v>52</v>
      </c>
      <c r="M70" s="48">
        <f t="shared" si="15"/>
        <v>0</v>
      </c>
      <c r="N70" s="24">
        <f t="shared" si="15"/>
        <v>0</v>
      </c>
    </row>
    <row r="71" ht="14.25" customHeight="1">
      <c r="A71" s="14" t="s">
        <v>263</v>
      </c>
      <c r="B71" s="56" t="s">
        <v>264</v>
      </c>
      <c r="C71" s="48">
        <f t="shared" ref="C71:N71" si="16">$C61*C$47</f>
        <v>0</v>
      </c>
      <c r="D71" s="48">
        <f t="shared" si="16"/>
        <v>0</v>
      </c>
      <c r="E71" s="48">
        <f t="shared" si="16"/>
        <v>0</v>
      </c>
      <c r="F71" s="48">
        <f t="shared" si="16"/>
        <v>4580</v>
      </c>
      <c r="G71" s="48">
        <f t="shared" si="16"/>
        <v>6870</v>
      </c>
      <c r="H71" s="48">
        <f t="shared" si="16"/>
        <v>13740</v>
      </c>
      <c r="I71" s="48">
        <f t="shared" si="16"/>
        <v>18320</v>
      </c>
      <c r="J71" s="48">
        <f t="shared" si="16"/>
        <v>13740</v>
      </c>
      <c r="K71" s="48">
        <f t="shared" si="16"/>
        <v>6870</v>
      </c>
      <c r="L71" s="48">
        <f t="shared" si="16"/>
        <v>4580</v>
      </c>
      <c r="M71" s="48">
        <f t="shared" si="16"/>
        <v>0</v>
      </c>
      <c r="N71" s="24">
        <f t="shared" si="16"/>
        <v>0</v>
      </c>
    </row>
    <row r="72" ht="14.25" customHeight="1">
      <c r="A72" s="14" t="s">
        <v>265</v>
      </c>
      <c r="B72" s="56" t="s">
        <v>148</v>
      </c>
      <c r="C72" s="48">
        <f t="shared" ref="C72:N72" si="17">$C62*C$47</f>
        <v>0</v>
      </c>
      <c r="D72" s="48">
        <f t="shared" si="17"/>
        <v>0</v>
      </c>
      <c r="E72" s="48">
        <f t="shared" si="17"/>
        <v>0</v>
      </c>
      <c r="F72" s="48">
        <f t="shared" si="17"/>
        <v>7.2</v>
      </c>
      <c r="G72" s="48">
        <f t="shared" si="17"/>
        <v>10.8</v>
      </c>
      <c r="H72" s="48">
        <f t="shared" si="17"/>
        <v>21.6</v>
      </c>
      <c r="I72" s="48">
        <f t="shared" si="17"/>
        <v>28.8</v>
      </c>
      <c r="J72" s="48">
        <f t="shared" si="17"/>
        <v>21.6</v>
      </c>
      <c r="K72" s="48">
        <f t="shared" si="17"/>
        <v>10.8</v>
      </c>
      <c r="L72" s="48">
        <f t="shared" si="17"/>
        <v>7.2</v>
      </c>
      <c r="M72" s="48">
        <f t="shared" si="17"/>
        <v>0</v>
      </c>
      <c r="N72" s="24">
        <f t="shared" si="17"/>
        <v>0</v>
      </c>
    </row>
    <row r="73" ht="14.25" customHeight="1">
      <c r="A73" s="14" t="s">
        <v>266</v>
      </c>
      <c r="B73" s="56" t="s">
        <v>267</v>
      </c>
      <c r="C73" s="48">
        <f t="shared" ref="C73:N73" si="18">$C63*C$47</f>
        <v>0</v>
      </c>
      <c r="D73" s="48">
        <f t="shared" si="18"/>
        <v>0</v>
      </c>
      <c r="E73" s="48">
        <f t="shared" si="18"/>
        <v>0</v>
      </c>
      <c r="F73" s="48">
        <f t="shared" si="18"/>
        <v>44</v>
      </c>
      <c r="G73" s="48">
        <f t="shared" si="18"/>
        <v>66</v>
      </c>
      <c r="H73" s="48">
        <f t="shared" si="18"/>
        <v>132</v>
      </c>
      <c r="I73" s="48">
        <f t="shared" si="18"/>
        <v>176</v>
      </c>
      <c r="J73" s="48">
        <f t="shared" si="18"/>
        <v>132</v>
      </c>
      <c r="K73" s="48">
        <f t="shared" si="18"/>
        <v>66</v>
      </c>
      <c r="L73" s="48">
        <f t="shared" si="18"/>
        <v>44</v>
      </c>
      <c r="M73" s="48">
        <f t="shared" si="18"/>
        <v>0</v>
      </c>
      <c r="N73" s="24">
        <f t="shared" si="18"/>
        <v>0</v>
      </c>
    </row>
    <row r="74" ht="14.25" customHeight="1">
      <c r="A74" s="14" t="s">
        <v>268</v>
      </c>
      <c r="B74" s="68" t="s">
        <v>269</v>
      </c>
      <c r="C74" s="69">
        <f t="shared" ref="C74:N74" si="19">$C64*C$47</f>
        <v>0</v>
      </c>
      <c r="D74" s="69">
        <f t="shared" si="19"/>
        <v>0</v>
      </c>
      <c r="E74" s="69">
        <f t="shared" si="19"/>
        <v>0</v>
      </c>
      <c r="F74" s="69">
        <f t="shared" si="19"/>
        <v>68000</v>
      </c>
      <c r="G74" s="69">
        <f t="shared" si="19"/>
        <v>102000</v>
      </c>
      <c r="H74" s="69">
        <f t="shared" si="19"/>
        <v>204000</v>
      </c>
      <c r="I74" s="69">
        <f t="shared" si="19"/>
        <v>272000</v>
      </c>
      <c r="J74" s="69">
        <f t="shared" si="19"/>
        <v>204000</v>
      </c>
      <c r="K74" s="69">
        <f t="shared" si="19"/>
        <v>102000</v>
      </c>
      <c r="L74" s="69">
        <f t="shared" si="19"/>
        <v>68000</v>
      </c>
      <c r="M74" s="69">
        <f t="shared" si="19"/>
        <v>0</v>
      </c>
      <c r="N74" s="70">
        <f t="shared" si="19"/>
        <v>0</v>
      </c>
    </row>
    <row r="75" ht="14.25" customHeight="1">
      <c r="A75" s="14" t="s">
        <v>270</v>
      </c>
      <c r="B75" s="56" t="s">
        <v>271</v>
      </c>
      <c r="C75" s="48">
        <f t="shared" ref="C75:N75" si="20">$C65*C$47</f>
        <v>0</v>
      </c>
      <c r="D75" s="48">
        <f t="shared" si="20"/>
        <v>0</v>
      </c>
      <c r="E75" s="48">
        <f t="shared" si="20"/>
        <v>0</v>
      </c>
      <c r="F75" s="48">
        <f t="shared" si="20"/>
        <v>392</v>
      </c>
      <c r="G75" s="48">
        <f t="shared" si="20"/>
        <v>588</v>
      </c>
      <c r="H75" s="48">
        <f t="shared" si="20"/>
        <v>1176</v>
      </c>
      <c r="I75" s="48">
        <f t="shared" si="20"/>
        <v>1568</v>
      </c>
      <c r="J75" s="48">
        <f t="shared" si="20"/>
        <v>1176</v>
      </c>
      <c r="K75" s="48">
        <f t="shared" si="20"/>
        <v>588</v>
      </c>
      <c r="L75" s="48">
        <f t="shared" si="20"/>
        <v>392</v>
      </c>
      <c r="M75" s="48">
        <f t="shared" si="20"/>
        <v>0</v>
      </c>
      <c r="N75" s="24">
        <f t="shared" si="20"/>
        <v>0</v>
      </c>
    </row>
    <row r="76" ht="14.25" customHeight="1">
      <c r="A76" s="14" t="s">
        <v>272</v>
      </c>
      <c r="B76" s="56" t="s">
        <v>151</v>
      </c>
      <c r="C76" s="48">
        <f t="shared" ref="C76:C84" si="21">SUM(C67:N67)</f>
        <v>9180</v>
      </c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24"/>
    </row>
    <row r="77" ht="14.25" customHeight="1">
      <c r="A77" s="14" t="s">
        <v>273</v>
      </c>
      <c r="B77" s="56" t="s">
        <v>155</v>
      </c>
      <c r="C77" s="48">
        <f t="shared" si="21"/>
        <v>8724</v>
      </c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24"/>
    </row>
    <row r="78" ht="14.25" customHeight="1">
      <c r="A78" s="14" t="s">
        <v>274</v>
      </c>
      <c r="B78" s="56" t="s">
        <v>275</v>
      </c>
      <c r="C78" s="48">
        <f t="shared" si="21"/>
        <v>75780</v>
      </c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24"/>
    </row>
    <row r="79" ht="14.25" customHeight="1">
      <c r="A79" s="14" t="s">
        <v>276</v>
      </c>
      <c r="B79" s="56" t="s">
        <v>158</v>
      </c>
      <c r="C79" s="48">
        <f t="shared" si="21"/>
        <v>780</v>
      </c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24"/>
    </row>
    <row r="80" ht="14.25" customHeight="1">
      <c r="A80" s="14" t="s">
        <v>277</v>
      </c>
      <c r="B80" s="56" t="s">
        <v>278</v>
      </c>
      <c r="C80" s="48">
        <f t="shared" si="21"/>
        <v>68700</v>
      </c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24"/>
    </row>
    <row r="81" ht="14.25" customHeight="1">
      <c r="A81" s="14" t="s">
        <v>279</v>
      </c>
      <c r="B81" s="56" t="s">
        <v>161</v>
      </c>
      <c r="C81" s="48">
        <f t="shared" si="21"/>
        <v>108</v>
      </c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24"/>
    </row>
    <row r="82" ht="14.25" customHeight="1">
      <c r="A82" s="14" t="s">
        <v>280</v>
      </c>
      <c r="B82" s="56" t="s">
        <v>281</v>
      </c>
      <c r="C82" s="48">
        <f t="shared" si="21"/>
        <v>660</v>
      </c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24"/>
    </row>
    <row r="83" ht="14.25" customHeight="1">
      <c r="A83" s="14" t="s">
        <v>282</v>
      </c>
      <c r="B83" s="68" t="s">
        <v>283</v>
      </c>
      <c r="C83" s="69">
        <f t="shared" si="21"/>
        <v>1020000</v>
      </c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24"/>
    </row>
    <row r="84" ht="14.25" customHeight="1">
      <c r="A84" s="25" t="s">
        <v>284</v>
      </c>
      <c r="B84" s="17" t="s">
        <v>285</v>
      </c>
      <c r="C84" s="71">
        <f t="shared" si="21"/>
        <v>5880</v>
      </c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2"/>
    </row>
    <row r="85" ht="14.25" customHeight="1">
      <c r="A85" s="19"/>
    </row>
    <row r="86" ht="14.25" customHeight="1">
      <c r="A86" s="1" t="s">
        <v>286</v>
      </c>
    </row>
    <row r="87" ht="14.25" customHeight="1">
      <c r="A87" s="2" t="s">
        <v>287</v>
      </c>
      <c r="B87" s="3" t="s">
        <v>288</v>
      </c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5"/>
    </row>
    <row r="88" ht="14.25" customHeight="1">
      <c r="A88" s="14" t="s">
        <v>289</v>
      </c>
      <c r="B88" s="56" t="s">
        <v>290</v>
      </c>
      <c r="C88" s="56" t="s">
        <v>17</v>
      </c>
      <c r="D88" s="56" t="s">
        <v>18</v>
      </c>
      <c r="E88" s="56" t="s">
        <v>19</v>
      </c>
      <c r="F88" s="56" t="s">
        <v>20</v>
      </c>
      <c r="G88" s="56" t="s">
        <v>21</v>
      </c>
      <c r="H88" s="56" t="s">
        <v>22</v>
      </c>
      <c r="I88" s="56" t="s">
        <v>23</v>
      </c>
      <c r="J88" s="56" t="s">
        <v>24</v>
      </c>
      <c r="K88" s="56" t="s">
        <v>25</v>
      </c>
      <c r="L88" s="56" t="s">
        <v>26</v>
      </c>
      <c r="M88" s="56" t="s">
        <v>27</v>
      </c>
      <c r="N88" s="10" t="s">
        <v>28</v>
      </c>
    </row>
    <row r="89" ht="14.25" customHeight="1">
      <c r="A89" s="14" t="s">
        <v>291</v>
      </c>
      <c r="B89" s="38" t="s">
        <v>292</v>
      </c>
      <c r="C89" s="63">
        <f t="shared" ref="C89:N89" si="22">C21+C55</f>
        <v>11761.83665</v>
      </c>
      <c r="D89" s="63">
        <f t="shared" si="22"/>
        <v>10283.38199</v>
      </c>
      <c r="E89" s="63">
        <f t="shared" si="22"/>
        <v>10291.44258</v>
      </c>
      <c r="F89" s="63">
        <f t="shared" si="22"/>
        <v>28755.84535</v>
      </c>
      <c r="G89" s="63">
        <f t="shared" si="22"/>
        <v>37340.93014</v>
      </c>
      <c r="H89" s="63">
        <f t="shared" si="22"/>
        <v>65813.39228</v>
      </c>
      <c r="I89" s="63">
        <f t="shared" si="22"/>
        <v>89594.91756</v>
      </c>
      <c r="J89" s="63">
        <f t="shared" si="22"/>
        <v>67206.27943</v>
      </c>
      <c r="K89" s="63">
        <f t="shared" si="22"/>
        <v>39311.59717</v>
      </c>
      <c r="L89" s="63">
        <f t="shared" si="22"/>
        <v>30460.30787</v>
      </c>
      <c r="M89" s="63">
        <f t="shared" si="22"/>
        <v>10661.92384</v>
      </c>
      <c r="N89" s="73">
        <f t="shared" si="22"/>
        <v>11666.65873</v>
      </c>
    </row>
    <row r="90" ht="14.25" customHeight="1">
      <c r="A90" s="14" t="s">
        <v>293</v>
      </c>
      <c r="B90" s="56" t="s">
        <v>294</v>
      </c>
      <c r="C90" s="35">
        <f>SUM(C89:N89)</f>
        <v>413148.5136</v>
      </c>
      <c r="N90" s="10"/>
    </row>
    <row r="91" ht="14.25" customHeight="1">
      <c r="A91" s="14" t="s">
        <v>295</v>
      </c>
      <c r="B91" s="56" t="s">
        <v>296</v>
      </c>
      <c r="C91" s="56" t="s">
        <v>17</v>
      </c>
      <c r="D91" s="56" t="s">
        <v>18</v>
      </c>
      <c r="E91" s="56" t="s">
        <v>19</v>
      </c>
      <c r="F91" s="56" t="s">
        <v>20</v>
      </c>
      <c r="G91" s="56" t="s">
        <v>21</v>
      </c>
      <c r="H91" s="56" t="s">
        <v>22</v>
      </c>
      <c r="I91" s="56" t="s">
        <v>23</v>
      </c>
      <c r="J91" s="56" t="s">
        <v>24</v>
      </c>
      <c r="K91" s="56" t="s">
        <v>25</v>
      </c>
      <c r="L91" s="56" t="s">
        <v>26</v>
      </c>
      <c r="M91" s="56" t="s">
        <v>27</v>
      </c>
      <c r="N91" s="10" t="s">
        <v>28</v>
      </c>
    </row>
    <row r="92" ht="14.25" customHeight="1">
      <c r="A92" s="14" t="s">
        <v>297</v>
      </c>
      <c r="B92" s="56" t="s">
        <v>298</v>
      </c>
      <c r="C92" s="34">
        <f t="shared" ref="C92:N92" si="23">IFERROR($C$34/(C67/1000),0)</f>
        <v>0</v>
      </c>
      <c r="D92" s="34">
        <f t="shared" si="23"/>
        <v>0</v>
      </c>
      <c r="E92" s="34">
        <f t="shared" si="23"/>
        <v>0</v>
      </c>
      <c r="F92" s="34">
        <f t="shared" si="23"/>
        <v>20304.03639</v>
      </c>
      <c r="G92" s="34">
        <f t="shared" si="23"/>
        <v>13536.02426</v>
      </c>
      <c r="H92" s="34">
        <f t="shared" si="23"/>
        <v>6768.012129</v>
      </c>
      <c r="I92" s="34">
        <f t="shared" si="23"/>
        <v>5076.009097</v>
      </c>
      <c r="J92" s="34">
        <f t="shared" si="23"/>
        <v>6768.012129</v>
      </c>
      <c r="K92" s="34">
        <f t="shared" si="23"/>
        <v>13536.02426</v>
      </c>
      <c r="L92" s="34">
        <f t="shared" si="23"/>
        <v>20304.03639</v>
      </c>
      <c r="M92" s="34">
        <f t="shared" si="23"/>
        <v>0</v>
      </c>
      <c r="N92" s="74">
        <f t="shared" si="23"/>
        <v>0</v>
      </c>
    </row>
    <row r="93" ht="14.25" customHeight="1">
      <c r="A93" s="14" t="s">
        <v>299</v>
      </c>
      <c r="B93" s="56" t="s">
        <v>300</v>
      </c>
      <c r="C93" s="34">
        <f t="shared" ref="C93:N93" si="24">IFERROR($C$34/(C68/1000),0)</f>
        <v>0</v>
      </c>
      <c r="D93" s="34">
        <f t="shared" si="24"/>
        <v>0</v>
      </c>
      <c r="E93" s="34">
        <f t="shared" si="24"/>
        <v>0</v>
      </c>
      <c r="F93" s="34">
        <f t="shared" si="24"/>
        <v>21365.32027</v>
      </c>
      <c r="G93" s="34">
        <f t="shared" si="24"/>
        <v>14243.54685</v>
      </c>
      <c r="H93" s="34">
        <f t="shared" si="24"/>
        <v>7121.773423</v>
      </c>
      <c r="I93" s="34">
        <f t="shared" si="24"/>
        <v>5341.330067</v>
      </c>
      <c r="J93" s="34">
        <f t="shared" si="24"/>
        <v>7121.773423</v>
      </c>
      <c r="K93" s="34">
        <f t="shared" si="24"/>
        <v>14243.54685</v>
      </c>
      <c r="L93" s="34">
        <f t="shared" si="24"/>
        <v>21365.32027</v>
      </c>
      <c r="M93" s="34">
        <f t="shared" si="24"/>
        <v>0</v>
      </c>
      <c r="N93" s="74">
        <f t="shared" si="24"/>
        <v>0</v>
      </c>
    </row>
    <row r="94" ht="14.25" customHeight="1">
      <c r="A94" s="14" t="s">
        <v>301</v>
      </c>
      <c r="B94" s="56" t="s">
        <v>302</v>
      </c>
      <c r="C94" s="34">
        <f t="shared" ref="C94:N94" si="25">IFERROR($C$34/(C69/1000),0)</f>
        <v>0</v>
      </c>
      <c r="D94" s="34">
        <f t="shared" si="25"/>
        <v>0</v>
      </c>
      <c r="E94" s="34">
        <f t="shared" si="25"/>
        <v>0</v>
      </c>
      <c r="F94" s="34">
        <f t="shared" si="25"/>
        <v>2459.633862</v>
      </c>
      <c r="G94" s="34">
        <f t="shared" si="25"/>
        <v>1639.755908</v>
      </c>
      <c r="H94" s="34">
        <f t="shared" si="25"/>
        <v>819.8779538</v>
      </c>
      <c r="I94" s="34">
        <f t="shared" si="25"/>
        <v>614.9084654</v>
      </c>
      <c r="J94" s="34">
        <f t="shared" si="25"/>
        <v>819.8779538</v>
      </c>
      <c r="K94" s="34">
        <f t="shared" si="25"/>
        <v>1639.755908</v>
      </c>
      <c r="L94" s="34">
        <f t="shared" si="25"/>
        <v>2459.633862</v>
      </c>
      <c r="M94" s="34">
        <f t="shared" si="25"/>
        <v>0</v>
      </c>
      <c r="N94" s="74">
        <f t="shared" si="25"/>
        <v>0</v>
      </c>
    </row>
    <row r="95" ht="14.25" customHeight="1">
      <c r="A95" s="14" t="s">
        <v>303</v>
      </c>
      <c r="B95" s="56" t="s">
        <v>304</v>
      </c>
      <c r="C95" s="34">
        <f t="shared" ref="C95:N95" si="26">IFERROR($C$34/(C70/1000),0)</f>
        <v>0</v>
      </c>
      <c r="D95" s="34">
        <f t="shared" si="26"/>
        <v>0</v>
      </c>
      <c r="E95" s="34">
        <f t="shared" si="26"/>
        <v>0</v>
      </c>
      <c r="F95" s="34">
        <f t="shared" si="26"/>
        <v>238962.8898</v>
      </c>
      <c r="G95" s="34">
        <f t="shared" si="26"/>
        <v>159308.5932</v>
      </c>
      <c r="H95" s="34">
        <f t="shared" si="26"/>
        <v>79654.29659</v>
      </c>
      <c r="I95" s="34">
        <f t="shared" si="26"/>
        <v>59740.72244</v>
      </c>
      <c r="J95" s="34">
        <f t="shared" si="26"/>
        <v>79654.29659</v>
      </c>
      <c r="K95" s="34">
        <f t="shared" si="26"/>
        <v>159308.5932</v>
      </c>
      <c r="L95" s="34">
        <f t="shared" si="26"/>
        <v>238962.8898</v>
      </c>
      <c r="M95" s="34">
        <f t="shared" si="26"/>
        <v>0</v>
      </c>
      <c r="N95" s="74">
        <f t="shared" si="26"/>
        <v>0</v>
      </c>
    </row>
    <row r="96" ht="14.25" customHeight="1">
      <c r="A96" s="14" t="s">
        <v>305</v>
      </c>
      <c r="B96" s="56" t="s">
        <v>306</v>
      </c>
      <c r="C96" s="34">
        <f t="shared" ref="C96:N96" si="27">IFERROR($C$34/(C71/1000),0)</f>
        <v>0</v>
      </c>
      <c r="D96" s="34">
        <f t="shared" si="27"/>
        <v>0</v>
      </c>
      <c r="E96" s="34">
        <f t="shared" si="27"/>
        <v>0</v>
      </c>
      <c r="F96" s="34">
        <f t="shared" si="27"/>
        <v>2713.115779</v>
      </c>
      <c r="G96" s="34">
        <f t="shared" si="27"/>
        <v>1808.743853</v>
      </c>
      <c r="H96" s="34">
        <f t="shared" si="27"/>
        <v>904.3719264</v>
      </c>
      <c r="I96" s="34">
        <f t="shared" si="27"/>
        <v>678.2789448</v>
      </c>
      <c r="J96" s="34">
        <f t="shared" si="27"/>
        <v>904.3719264</v>
      </c>
      <c r="K96" s="34">
        <f t="shared" si="27"/>
        <v>1808.743853</v>
      </c>
      <c r="L96" s="34">
        <f t="shared" si="27"/>
        <v>2713.115779</v>
      </c>
      <c r="M96" s="34">
        <f t="shared" si="27"/>
        <v>0</v>
      </c>
      <c r="N96" s="74">
        <f t="shared" si="27"/>
        <v>0</v>
      </c>
    </row>
    <row r="97" ht="14.25" customHeight="1">
      <c r="A97" s="14" t="s">
        <v>307</v>
      </c>
      <c r="B97" s="56" t="s">
        <v>308</v>
      </c>
      <c r="C97" s="34">
        <f t="shared" ref="C97:N97" si="28">IFERROR($C$34/(C72/1000),0)</f>
        <v>0</v>
      </c>
      <c r="D97" s="34">
        <f t="shared" si="28"/>
        <v>0</v>
      </c>
      <c r="E97" s="34">
        <f t="shared" si="28"/>
        <v>0</v>
      </c>
      <c r="F97" s="34">
        <f t="shared" si="28"/>
        <v>1725843.093</v>
      </c>
      <c r="G97" s="34">
        <f t="shared" si="28"/>
        <v>1150562.062</v>
      </c>
      <c r="H97" s="34">
        <f t="shared" si="28"/>
        <v>575281.0309</v>
      </c>
      <c r="I97" s="34">
        <f t="shared" si="28"/>
        <v>431460.7732</v>
      </c>
      <c r="J97" s="34">
        <f t="shared" si="28"/>
        <v>575281.0309</v>
      </c>
      <c r="K97" s="34">
        <f t="shared" si="28"/>
        <v>1150562.062</v>
      </c>
      <c r="L97" s="34">
        <f t="shared" si="28"/>
        <v>1725843.093</v>
      </c>
      <c r="M97" s="34">
        <f t="shared" si="28"/>
        <v>0</v>
      </c>
      <c r="N97" s="74">
        <f t="shared" si="28"/>
        <v>0</v>
      </c>
    </row>
    <row r="98" ht="14.25" customHeight="1">
      <c r="A98" s="14" t="s">
        <v>309</v>
      </c>
      <c r="B98" s="56" t="s">
        <v>310</v>
      </c>
      <c r="C98" s="34">
        <f t="shared" ref="C98:N98" si="29">IFERROR($C$34/(C73/1000),0)</f>
        <v>0</v>
      </c>
      <c r="D98" s="34">
        <f t="shared" si="29"/>
        <v>0</v>
      </c>
      <c r="E98" s="34">
        <f t="shared" si="29"/>
        <v>0</v>
      </c>
      <c r="F98" s="34">
        <f t="shared" si="29"/>
        <v>282410.6879</v>
      </c>
      <c r="G98" s="34">
        <f t="shared" si="29"/>
        <v>188273.7919</v>
      </c>
      <c r="H98" s="34">
        <f t="shared" si="29"/>
        <v>94136.89597</v>
      </c>
      <c r="I98" s="34">
        <f t="shared" si="29"/>
        <v>70602.67198</v>
      </c>
      <c r="J98" s="34">
        <f t="shared" si="29"/>
        <v>94136.89597</v>
      </c>
      <c r="K98" s="34">
        <f t="shared" si="29"/>
        <v>188273.7919</v>
      </c>
      <c r="L98" s="34">
        <f t="shared" si="29"/>
        <v>282410.6879</v>
      </c>
      <c r="M98" s="34">
        <f t="shared" si="29"/>
        <v>0</v>
      </c>
      <c r="N98" s="74">
        <f t="shared" si="29"/>
        <v>0</v>
      </c>
    </row>
    <row r="99" ht="14.25" customHeight="1">
      <c r="A99" s="14" t="s">
        <v>311</v>
      </c>
      <c r="B99" s="56" t="s">
        <v>312</v>
      </c>
      <c r="C99" s="34">
        <f t="shared" ref="C99:N99" si="30">IFERROR($C$34/(C74/1000),0)</f>
        <v>0</v>
      </c>
      <c r="D99" s="34">
        <f t="shared" si="30"/>
        <v>0</v>
      </c>
      <c r="E99" s="34">
        <f t="shared" si="30"/>
        <v>0</v>
      </c>
      <c r="F99" s="34">
        <f t="shared" si="30"/>
        <v>182.7363275</v>
      </c>
      <c r="G99" s="34">
        <f t="shared" si="30"/>
        <v>121.8242183</v>
      </c>
      <c r="H99" s="34">
        <f t="shared" si="30"/>
        <v>60.91210916</v>
      </c>
      <c r="I99" s="34">
        <f t="shared" si="30"/>
        <v>45.68408187</v>
      </c>
      <c r="J99" s="34">
        <f t="shared" si="30"/>
        <v>60.91210916</v>
      </c>
      <c r="K99" s="34">
        <f t="shared" si="30"/>
        <v>121.8242183</v>
      </c>
      <c r="L99" s="34">
        <f t="shared" si="30"/>
        <v>182.7363275</v>
      </c>
      <c r="M99" s="34">
        <f t="shared" si="30"/>
        <v>0</v>
      </c>
      <c r="N99" s="74">
        <f t="shared" si="30"/>
        <v>0</v>
      </c>
    </row>
    <row r="100" ht="14.25" customHeight="1">
      <c r="A100" s="14" t="s">
        <v>313</v>
      </c>
      <c r="B100" s="56" t="s">
        <v>314</v>
      </c>
      <c r="C100" s="34">
        <f t="shared" ref="C100:N100" si="31">IFERROR($C$34/(C75/1000),0)</f>
        <v>0</v>
      </c>
      <c r="D100" s="34">
        <f t="shared" si="31"/>
        <v>0</v>
      </c>
      <c r="E100" s="34">
        <f t="shared" si="31"/>
        <v>0</v>
      </c>
      <c r="F100" s="34">
        <f t="shared" si="31"/>
        <v>31699.15885</v>
      </c>
      <c r="G100" s="34">
        <f t="shared" si="31"/>
        <v>21132.77257</v>
      </c>
      <c r="H100" s="34">
        <f t="shared" si="31"/>
        <v>10566.38628</v>
      </c>
      <c r="I100" s="34">
        <f t="shared" si="31"/>
        <v>7924.789712</v>
      </c>
      <c r="J100" s="34">
        <f t="shared" si="31"/>
        <v>10566.38628</v>
      </c>
      <c r="K100" s="34">
        <f t="shared" si="31"/>
        <v>21132.77257</v>
      </c>
      <c r="L100" s="34">
        <f t="shared" si="31"/>
        <v>31699.15885</v>
      </c>
      <c r="M100" s="34">
        <f t="shared" si="31"/>
        <v>0</v>
      </c>
      <c r="N100" s="74">
        <f t="shared" si="31"/>
        <v>0</v>
      </c>
    </row>
    <row r="101" ht="14.25" customHeight="1">
      <c r="A101" s="14" t="s">
        <v>315</v>
      </c>
      <c r="B101" s="56" t="s">
        <v>316</v>
      </c>
      <c r="C101" s="35">
        <f t="shared" ref="C101:C109" si="32">$C$33/(C76/1000)</f>
        <v>16466.14828</v>
      </c>
      <c r="N101" s="10"/>
    </row>
    <row r="102" ht="14.25" customHeight="1">
      <c r="A102" s="14" t="s">
        <v>317</v>
      </c>
      <c r="B102" s="56" t="s">
        <v>318</v>
      </c>
      <c r="C102" s="35">
        <f t="shared" si="32"/>
        <v>17326.82728</v>
      </c>
      <c r="N102" s="10"/>
    </row>
    <row r="103" ht="14.25" customHeight="1">
      <c r="A103" s="14" t="s">
        <v>319</v>
      </c>
      <c r="B103" s="56" t="s">
        <v>320</v>
      </c>
      <c r="C103" s="35">
        <f t="shared" si="32"/>
        <v>1994.71155</v>
      </c>
      <c r="N103" s="10"/>
    </row>
    <row r="104" ht="14.25" customHeight="1">
      <c r="A104" s="14" t="s">
        <v>321</v>
      </c>
      <c r="B104" s="56" t="s">
        <v>322</v>
      </c>
      <c r="C104" s="35">
        <f t="shared" si="32"/>
        <v>193793.899</v>
      </c>
      <c r="N104" s="10"/>
    </row>
    <row r="105" ht="14.25" customHeight="1">
      <c r="A105" s="14" t="s">
        <v>323</v>
      </c>
      <c r="B105" s="56" t="s">
        <v>324</v>
      </c>
      <c r="C105" s="35">
        <f t="shared" si="32"/>
        <v>2200.280076</v>
      </c>
      <c r="N105" s="10"/>
    </row>
    <row r="106" ht="14.25" customHeight="1">
      <c r="A106" s="14" t="s">
        <v>325</v>
      </c>
      <c r="B106" s="56" t="s">
        <v>326</v>
      </c>
      <c r="C106" s="35">
        <f t="shared" si="32"/>
        <v>1399622.604</v>
      </c>
      <c r="N106" s="10"/>
    </row>
    <row r="107" ht="14.25" customHeight="1">
      <c r="A107" s="14" t="s">
        <v>327</v>
      </c>
      <c r="B107" s="56" t="s">
        <v>328</v>
      </c>
      <c r="C107" s="35">
        <f t="shared" si="32"/>
        <v>229029.1534</v>
      </c>
      <c r="N107" s="10"/>
    </row>
    <row r="108" ht="14.25" customHeight="1">
      <c r="A108" s="14" t="s">
        <v>329</v>
      </c>
      <c r="B108" s="56" t="s">
        <v>330</v>
      </c>
      <c r="C108" s="35">
        <f t="shared" si="32"/>
        <v>148.1953345</v>
      </c>
      <c r="N108" s="10"/>
    </row>
    <row r="109" ht="14.25" customHeight="1">
      <c r="A109" s="25" t="s">
        <v>331</v>
      </c>
      <c r="B109" s="17" t="s">
        <v>332</v>
      </c>
      <c r="C109" s="62">
        <f t="shared" si="32"/>
        <v>25707.35395</v>
      </c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27"/>
    </row>
    <row r="110" ht="14.25" customHeight="1">
      <c r="A110" s="19"/>
      <c r="C110" s="63"/>
    </row>
    <row r="111" ht="14.25" customHeight="1">
      <c r="A111" s="19"/>
    </row>
    <row r="112" ht="14.25" customHeight="1">
      <c r="A112" s="19"/>
    </row>
    <row r="113" ht="14.25" customHeight="1">
      <c r="A113" s="19"/>
    </row>
    <row r="114" ht="14.25" customHeight="1">
      <c r="A114" s="19"/>
    </row>
    <row r="115" ht="14.25" customHeight="1">
      <c r="A115" s="19"/>
    </row>
    <row r="116" ht="14.25" customHeight="1">
      <c r="A116" s="19"/>
    </row>
    <row r="117" ht="14.25" customHeight="1">
      <c r="A117" s="19"/>
    </row>
    <row r="118" ht="14.25" customHeight="1">
      <c r="A118" s="19"/>
    </row>
    <row r="119" ht="14.25" customHeight="1">
      <c r="A119" s="19"/>
    </row>
    <row r="120" ht="14.25" customHeight="1">
      <c r="A120" s="19"/>
    </row>
    <row r="121" ht="14.25" customHeight="1">
      <c r="A121" s="19"/>
    </row>
    <row r="122" ht="14.25" customHeight="1">
      <c r="A122" s="19"/>
    </row>
    <row r="123" ht="14.25" customHeight="1">
      <c r="A123" s="19"/>
    </row>
    <row r="124" ht="14.25" customHeight="1">
      <c r="A124" s="19"/>
    </row>
    <row r="125" ht="14.25" customHeight="1">
      <c r="A125" s="19"/>
    </row>
    <row r="126" ht="14.25" customHeight="1">
      <c r="A126" s="19"/>
    </row>
    <row r="127" ht="14.25" customHeight="1">
      <c r="A127" s="19"/>
    </row>
    <row r="128" ht="14.25" customHeight="1">
      <c r="A128" s="19"/>
    </row>
    <row r="129" ht="14.25" customHeight="1">
      <c r="A129" s="19"/>
    </row>
    <row r="130" ht="14.25" customHeight="1">
      <c r="A130" s="19"/>
    </row>
    <row r="131" ht="14.25" customHeight="1">
      <c r="A131" s="19"/>
    </row>
    <row r="132" ht="14.25" customHeight="1">
      <c r="A132" s="19"/>
    </row>
    <row r="133" ht="14.25" customHeight="1">
      <c r="A133" s="19"/>
    </row>
    <row r="134" ht="14.25" customHeight="1">
      <c r="A134" s="19"/>
    </row>
    <row r="135" ht="14.25" customHeight="1">
      <c r="A135" s="19"/>
    </row>
    <row r="136" ht="14.25" customHeight="1">
      <c r="A136" s="19"/>
    </row>
    <row r="137" ht="14.25" customHeight="1">
      <c r="A137" s="19"/>
    </row>
    <row r="138" ht="14.25" customHeight="1">
      <c r="A138" s="19"/>
    </row>
    <row r="139" ht="14.25" customHeight="1">
      <c r="A139" s="19"/>
    </row>
    <row r="140" ht="14.25" customHeight="1">
      <c r="A140" s="19"/>
    </row>
    <row r="141" ht="14.25" customHeight="1">
      <c r="A141" s="19"/>
    </row>
    <row r="142" ht="14.25" customHeight="1">
      <c r="A142" s="19"/>
    </row>
    <row r="143" ht="14.25" customHeight="1">
      <c r="A143" s="19"/>
    </row>
    <row r="144" ht="14.25" customHeight="1">
      <c r="A144" s="19"/>
    </row>
    <row r="145" ht="14.25" customHeight="1">
      <c r="A145" s="19"/>
    </row>
    <row r="146" ht="14.25" customHeight="1">
      <c r="A146" s="19"/>
    </row>
    <row r="147" ht="14.25" customHeight="1">
      <c r="A147" s="19"/>
    </row>
    <row r="148" ht="14.25" customHeight="1">
      <c r="A148" s="19"/>
    </row>
    <row r="149" ht="14.25" customHeight="1">
      <c r="A149" s="19"/>
    </row>
    <row r="150" ht="14.25" customHeight="1">
      <c r="A150" s="19"/>
    </row>
    <row r="151" ht="14.25" customHeight="1">
      <c r="A151" s="19"/>
    </row>
    <row r="152" ht="14.25" customHeight="1">
      <c r="A152" s="19"/>
    </row>
    <row r="153" ht="14.25" customHeight="1">
      <c r="A153" s="19"/>
    </row>
    <row r="154" ht="14.25" customHeight="1">
      <c r="A154" s="19"/>
    </row>
    <row r="155" ht="14.25" customHeight="1">
      <c r="A155" s="19"/>
    </row>
    <row r="156" ht="14.25" customHeight="1">
      <c r="A156" s="19"/>
    </row>
    <row r="157" ht="14.25" customHeight="1">
      <c r="A157" s="19"/>
    </row>
    <row r="158" ht="14.25" customHeight="1">
      <c r="A158" s="19"/>
    </row>
    <row r="159" ht="14.25" customHeight="1">
      <c r="A159" s="19"/>
    </row>
    <row r="160" ht="14.25" customHeight="1">
      <c r="A160" s="19"/>
    </row>
    <row r="161" ht="14.25" customHeight="1">
      <c r="A161" s="19"/>
    </row>
    <row r="162" ht="14.25" customHeight="1">
      <c r="A162" s="19"/>
    </row>
    <row r="163" ht="14.25" customHeight="1">
      <c r="A163" s="19"/>
    </row>
    <row r="164" ht="14.25" customHeight="1">
      <c r="A164" s="19"/>
    </row>
    <row r="165" ht="14.25" customHeight="1">
      <c r="A165" s="19"/>
    </row>
    <row r="166" ht="14.25" customHeight="1">
      <c r="A166" s="19"/>
    </row>
    <row r="167" ht="14.25" customHeight="1">
      <c r="A167" s="19"/>
    </row>
    <row r="168" ht="14.25" customHeight="1">
      <c r="A168" s="19"/>
    </row>
    <row r="169" ht="14.25" customHeight="1">
      <c r="A169" s="19"/>
    </row>
    <row r="170" ht="14.25" customHeight="1">
      <c r="A170" s="19"/>
    </row>
    <row r="171" ht="14.25" customHeight="1">
      <c r="A171" s="19"/>
    </row>
    <row r="172" ht="14.25" customHeight="1">
      <c r="A172" s="19"/>
    </row>
    <row r="173" ht="14.25" customHeight="1">
      <c r="A173" s="19"/>
    </row>
    <row r="174" ht="14.25" customHeight="1">
      <c r="A174" s="19"/>
    </row>
    <row r="175" ht="14.25" customHeight="1">
      <c r="A175" s="19"/>
    </row>
    <row r="176" ht="14.25" customHeight="1">
      <c r="A176" s="19"/>
    </row>
    <row r="177" ht="14.25" customHeight="1">
      <c r="A177" s="19"/>
    </row>
    <row r="178" ht="14.25" customHeight="1">
      <c r="A178" s="19"/>
    </row>
    <row r="179" ht="14.25" customHeight="1">
      <c r="A179" s="19"/>
    </row>
    <row r="180" ht="14.25" customHeight="1">
      <c r="A180" s="19"/>
    </row>
    <row r="181" ht="14.25" customHeight="1">
      <c r="A181" s="19"/>
    </row>
    <row r="182" ht="14.25" customHeight="1">
      <c r="A182" s="19"/>
    </row>
    <row r="183" ht="14.25" customHeight="1">
      <c r="A183" s="19"/>
    </row>
    <row r="184" ht="14.25" customHeight="1">
      <c r="A184" s="19"/>
    </row>
    <row r="185" ht="14.25" customHeight="1">
      <c r="A185" s="19"/>
    </row>
    <row r="186" ht="14.25" customHeight="1">
      <c r="A186" s="19"/>
    </row>
    <row r="187" ht="14.25" customHeight="1">
      <c r="A187" s="19"/>
    </row>
    <row r="188" ht="14.25" customHeight="1">
      <c r="A188" s="19"/>
    </row>
    <row r="189" ht="14.25" customHeight="1">
      <c r="A189" s="19"/>
    </row>
    <row r="190" ht="14.25" customHeight="1">
      <c r="A190" s="19"/>
    </row>
    <row r="191" ht="14.25" customHeight="1">
      <c r="A191" s="19"/>
    </row>
    <row r="192" ht="14.25" customHeight="1">
      <c r="A192" s="19"/>
    </row>
    <row r="193" ht="14.25" customHeight="1">
      <c r="A193" s="19"/>
    </row>
    <row r="194" ht="14.25" customHeight="1">
      <c r="A194" s="19"/>
    </row>
    <row r="195" ht="14.25" customHeight="1">
      <c r="A195" s="19"/>
    </row>
    <row r="196" ht="14.25" customHeight="1">
      <c r="A196" s="19"/>
    </row>
    <row r="197" ht="14.25" customHeight="1">
      <c r="A197" s="19"/>
    </row>
    <row r="198" ht="14.25" customHeight="1">
      <c r="A198" s="19"/>
    </row>
    <row r="199" ht="14.25" customHeight="1">
      <c r="A199" s="19"/>
    </row>
    <row r="200" ht="14.25" customHeight="1">
      <c r="A200" s="19"/>
    </row>
    <row r="201" ht="14.25" customHeight="1">
      <c r="A201" s="19"/>
    </row>
    <row r="202" ht="14.25" customHeight="1">
      <c r="A202" s="19"/>
    </row>
    <row r="203" ht="14.25" customHeight="1">
      <c r="A203" s="19"/>
    </row>
    <row r="204" ht="14.25" customHeight="1">
      <c r="A204" s="19"/>
    </row>
    <row r="205" ht="14.25" customHeight="1">
      <c r="A205" s="19"/>
    </row>
    <row r="206" ht="14.25" customHeight="1">
      <c r="A206" s="19"/>
    </row>
    <row r="207" ht="14.25" customHeight="1">
      <c r="A207" s="19"/>
    </row>
    <row r="208" ht="14.25" customHeight="1">
      <c r="A208" s="19"/>
    </row>
    <row r="209" ht="14.25" customHeight="1">
      <c r="A209" s="19"/>
    </row>
    <row r="210" ht="14.25" customHeight="1">
      <c r="A210" s="19"/>
    </row>
    <row r="211" ht="14.25" customHeight="1">
      <c r="A211" s="19"/>
    </row>
    <row r="212" ht="14.25" customHeight="1">
      <c r="A212" s="19"/>
    </row>
    <row r="213" ht="14.25" customHeight="1">
      <c r="A213" s="19"/>
    </row>
    <row r="214" ht="14.25" customHeight="1">
      <c r="A214" s="19"/>
    </row>
    <row r="215" ht="14.25" customHeight="1">
      <c r="A215" s="19"/>
    </row>
    <row r="216" ht="14.25" customHeight="1">
      <c r="A216" s="19"/>
    </row>
    <row r="217" ht="14.25" customHeight="1">
      <c r="A217" s="19"/>
    </row>
    <row r="218" ht="14.25" customHeight="1">
      <c r="A218" s="19"/>
    </row>
    <row r="219" ht="14.25" customHeight="1">
      <c r="A219" s="19"/>
    </row>
    <row r="220" ht="14.25" customHeight="1">
      <c r="A220" s="19"/>
    </row>
    <row r="221" ht="14.25" customHeight="1">
      <c r="A221" s="19"/>
    </row>
    <row r="222" ht="14.25" customHeight="1">
      <c r="A222" s="19"/>
    </row>
    <row r="223" ht="14.25" customHeight="1">
      <c r="A223" s="19"/>
    </row>
    <row r="224" ht="14.25" customHeight="1">
      <c r="A224" s="19"/>
    </row>
    <row r="225" ht="14.25" customHeight="1">
      <c r="A225" s="19"/>
    </row>
    <row r="226" ht="14.25" customHeight="1">
      <c r="A226" s="19"/>
    </row>
    <row r="227" ht="14.25" customHeight="1">
      <c r="A227" s="19"/>
    </row>
    <row r="228" ht="14.25" customHeight="1">
      <c r="A228" s="19"/>
    </row>
    <row r="229" ht="14.25" customHeight="1">
      <c r="A229" s="19"/>
    </row>
    <row r="230" ht="14.25" customHeight="1">
      <c r="A230" s="19"/>
    </row>
    <row r="231" ht="14.25" customHeight="1">
      <c r="A231" s="19"/>
    </row>
    <row r="232" ht="14.25" customHeight="1">
      <c r="A232" s="19"/>
    </row>
    <row r="233" ht="14.25" customHeight="1">
      <c r="A233" s="19"/>
    </row>
    <row r="234" ht="14.25" customHeight="1">
      <c r="A234" s="19"/>
    </row>
    <row r="235" ht="14.25" customHeight="1">
      <c r="A235" s="19"/>
    </row>
    <row r="236" ht="14.25" customHeight="1">
      <c r="A236" s="19"/>
    </row>
    <row r="237" ht="14.25" customHeight="1">
      <c r="A237" s="19"/>
    </row>
    <row r="238" ht="14.25" customHeight="1">
      <c r="A238" s="19"/>
    </row>
    <row r="239" ht="14.25" customHeight="1">
      <c r="A239" s="19"/>
    </row>
    <row r="240" ht="14.25" customHeight="1">
      <c r="A240" s="19"/>
    </row>
    <row r="241" ht="14.25" customHeight="1">
      <c r="A241" s="19"/>
    </row>
    <row r="242" ht="14.25" customHeight="1">
      <c r="A242" s="19"/>
    </row>
    <row r="243" ht="14.25" customHeight="1">
      <c r="A243" s="19"/>
    </row>
    <row r="244" ht="14.25" customHeight="1">
      <c r="A244" s="19"/>
    </row>
    <row r="245" ht="14.25" customHeight="1">
      <c r="A245" s="19"/>
    </row>
    <row r="246" ht="14.25" customHeight="1">
      <c r="A246" s="19"/>
    </row>
    <row r="247" ht="14.25" customHeight="1">
      <c r="A247" s="19"/>
    </row>
    <row r="248" ht="14.25" customHeight="1">
      <c r="A248" s="19"/>
    </row>
    <row r="249" ht="14.25" customHeight="1">
      <c r="A249" s="19"/>
    </row>
    <row r="250" ht="14.25" customHeight="1">
      <c r="A250" s="19"/>
    </row>
    <row r="251" ht="14.25" customHeight="1">
      <c r="A251" s="19"/>
    </row>
    <row r="252" ht="14.25" customHeight="1">
      <c r="A252" s="19"/>
    </row>
    <row r="253" ht="14.25" customHeight="1">
      <c r="A253" s="19"/>
    </row>
    <row r="254" ht="14.25" customHeight="1">
      <c r="A254" s="19"/>
    </row>
    <row r="255" ht="14.25" customHeight="1">
      <c r="A255" s="19"/>
    </row>
    <row r="256" ht="14.25" customHeight="1">
      <c r="A256" s="19"/>
    </row>
    <row r="257" ht="14.25" customHeight="1">
      <c r="A257" s="19"/>
    </row>
    <row r="258" ht="14.25" customHeight="1">
      <c r="A258" s="19"/>
    </row>
    <row r="259" ht="14.25" customHeight="1">
      <c r="A259" s="19"/>
    </row>
    <row r="260" ht="14.25" customHeight="1">
      <c r="A260" s="19"/>
    </row>
    <row r="261" ht="14.25" customHeight="1">
      <c r="A261" s="19"/>
    </row>
    <row r="262" ht="14.25" customHeight="1">
      <c r="A262" s="19"/>
    </row>
    <row r="263" ht="14.25" customHeight="1">
      <c r="A263" s="19"/>
    </row>
    <row r="264" ht="14.25" customHeight="1">
      <c r="A264" s="19"/>
    </row>
    <row r="265" ht="14.25" customHeight="1">
      <c r="A265" s="19"/>
    </row>
    <row r="266" ht="14.25" customHeight="1">
      <c r="A266" s="19"/>
    </row>
    <row r="267" ht="14.25" customHeight="1">
      <c r="A267" s="19"/>
    </row>
    <row r="268" ht="14.25" customHeight="1">
      <c r="A268" s="19"/>
    </row>
    <row r="269" ht="14.25" customHeight="1">
      <c r="A269" s="19"/>
    </row>
    <row r="270" ht="14.25" customHeight="1">
      <c r="A270" s="19"/>
    </row>
    <row r="271" ht="14.25" customHeight="1">
      <c r="A271" s="19"/>
    </row>
    <row r="272" ht="14.25" customHeight="1">
      <c r="A272" s="19"/>
    </row>
    <row r="273" ht="14.25" customHeight="1">
      <c r="A273" s="19"/>
    </row>
    <row r="274" ht="14.25" customHeight="1">
      <c r="A274" s="19"/>
    </row>
    <row r="275" ht="14.25" customHeight="1">
      <c r="A275" s="19"/>
    </row>
    <row r="276" ht="14.25" customHeight="1">
      <c r="A276" s="19"/>
    </row>
    <row r="277" ht="14.25" customHeight="1">
      <c r="A277" s="19"/>
    </row>
    <row r="278" ht="14.25" customHeight="1">
      <c r="A278" s="19"/>
    </row>
    <row r="279" ht="14.25" customHeight="1">
      <c r="A279" s="19"/>
    </row>
    <row r="280" ht="14.25" customHeight="1">
      <c r="A280" s="19"/>
    </row>
    <row r="281" ht="14.25" customHeight="1">
      <c r="A281" s="19"/>
    </row>
    <row r="282" ht="14.25" customHeight="1">
      <c r="A282" s="19"/>
    </row>
    <row r="283" ht="14.25" customHeight="1">
      <c r="A283" s="19"/>
    </row>
    <row r="284" ht="14.25" customHeight="1">
      <c r="A284" s="19"/>
    </row>
    <row r="285" ht="14.25" customHeight="1">
      <c r="A285" s="19"/>
    </row>
    <row r="286" ht="14.25" customHeight="1">
      <c r="A286" s="19"/>
    </row>
    <row r="287" ht="14.25" customHeight="1">
      <c r="A287" s="19"/>
    </row>
    <row r="288" ht="14.25" customHeight="1">
      <c r="A288" s="19"/>
    </row>
    <row r="289" ht="14.25" customHeight="1">
      <c r="A289" s="19"/>
    </row>
    <row r="290" ht="14.25" customHeight="1">
      <c r="A290" s="19"/>
    </row>
    <row r="291" ht="14.25" customHeight="1">
      <c r="A291" s="19"/>
    </row>
    <row r="292" ht="14.25" customHeight="1">
      <c r="A292" s="19"/>
    </row>
    <row r="293" ht="14.25" customHeight="1">
      <c r="A293" s="19"/>
    </row>
    <row r="294" ht="14.25" customHeight="1">
      <c r="A294" s="19"/>
    </row>
    <row r="295" ht="14.25" customHeight="1">
      <c r="A295" s="19"/>
    </row>
    <row r="296" ht="14.25" customHeight="1">
      <c r="A296" s="19"/>
    </row>
    <row r="297" ht="14.25" customHeight="1">
      <c r="A297" s="19"/>
    </row>
    <row r="298" ht="14.25" customHeight="1">
      <c r="A298" s="19"/>
    </row>
    <row r="299" ht="14.25" customHeight="1">
      <c r="A299" s="19"/>
    </row>
    <row r="300" ht="14.25" customHeight="1">
      <c r="A300" s="19"/>
    </row>
    <row r="301" ht="14.25" customHeight="1">
      <c r="A301" s="19"/>
    </row>
    <row r="302" ht="14.25" customHeight="1">
      <c r="A302" s="19"/>
    </row>
    <row r="303" ht="14.25" customHeight="1">
      <c r="A303" s="19"/>
    </row>
    <row r="304" ht="14.25" customHeight="1">
      <c r="A304" s="19"/>
    </row>
    <row r="305" ht="14.25" customHeight="1">
      <c r="A305" s="19"/>
    </row>
    <row r="306" ht="14.25" customHeight="1">
      <c r="A306" s="19"/>
    </row>
    <row r="307" ht="14.25" customHeight="1">
      <c r="A307" s="19"/>
    </row>
    <row r="308" ht="14.25" customHeight="1">
      <c r="A308" s="19"/>
    </row>
    <row r="309" ht="14.25" customHeight="1">
      <c r="A309" s="19"/>
    </row>
    <row r="310" ht="14.25" customHeight="1">
      <c r="A310" s="19"/>
    </row>
    <row r="311" ht="14.25" customHeight="1">
      <c r="A311" s="19"/>
    </row>
    <row r="312" ht="14.25" customHeight="1">
      <c r="A312" s="19"/>
    </row>
    <row r="313" ht="14.25" customHeight="1">
      <c r="A313" s="19"/>
    </row>
    <row r="314" ht="14.25" customHeight="1">
      <c r="A314" s="19"/>
    </row>
    <row r="315" ht="14.25" customHeight="1">
      <c r="A315" s="19"/>
    </row>
    <row r="316" ht="14.25" customHeight="1">
      <c r="A316" s="19"/>
    </row>
    <row r="317" ht="14.25" customHeight="1">
      <c r="A317" s="19"/>
    </row>
    <row r="318" ht="14.25" customHeight="1">
      <c r="A318" s="19"/>
    </row>
    <row r="319" ht="14.25" customHeight="1">
      <c r="A319" s="19"/>
    </row>
    <row r="320" ht="14.25" customHeight="1">
      <c r="A320" s="19"/>
    </row>
    <row r="321" ht="14.25" customHeight="1">
      <c r="A321" s="19"/>
    </row>
    <row r="322" ht="14.25" customHeight="1">
      <c r="A322" s="19"/>
    </row>
    <row r="323" ht="14.25" customHeight="1">
      <c r="A323" s="19"/>
    </row>
    <row r="324" ht="14.25" customHeight="1">
      <c r="A324" s="19"/>
    </row>
    <row r="325" ht="14.25" customHeight="1">
      <c r="A325" s="19"/>
    </row>
    <row r="326" ht="14.25" customHeight="1">
      <c r="A326" s="19"/>
    </row>
    <row r="327" ht="14.25" customHeight="1">
      <c r="A327" s="19"/>
    </row>
    <row r="328" ht="14.25" customHeight="1">
      <c r="A328" s="19"/>
    </row>
    <row r="329" ht="14.25" customHeight="1">
      <c r="A329" s="19"/>
    </row>
    <row r="330" ht="14.25" customHeight="1">
      <c r="A330" s="19"/>
    </row>
    <row r="331" ht="14.25" customHeight="1">
      <c r="A331" s="19"/>
    </row>
    <row r="332" ht="14.25" customHeight="1">
      <c r="A332" s="19"/>
    </row>
    <row r="333" ht="14.25" customHeight="1">
      <c r="A333" s="19"/>
    </row>
    <row r="334" ht="14.25" customHeight="1">
      <c r="A334" s="19"/>
    </row>
    <row r="335" ht="14.25" customHeight="1">
      <c r="A335" s="19"/>
    </row>
    <row r="336" ht="14.25" customHeight="1">
      <c r="A336" s="19"/>
    </row>
    <row r="337" ht="14.25" customHeight="1">
      <c r="A337" s="19"/>
    </row>
    <row r="338" ht="14.25" customHeight="1">
      <c r="A338" s="19"/>
    </row>
    <row r="339" ht="14.25" customHeight="1">
      <c r="A339" s="19"/>
    </row>
    <row r="340" ht="14.25" customHeight="1">
      <c r="A340" s="19"/>
    </row>
    <row r="341" ht="14.25" customHeight="1">
      <c r="A341" s="19"/>
    </row>
    <row r="342" ht="14.25" customHeight="1">
      <c r="A342" s="19"/>
    </row>
    <row r="343" ht="14.25" customHeight="1">
      <c r="A343" s="19"/>
    </row>
    <row r="344" ht="14.25" customHeight="1">
      <c r="A344" s="19"/>
    </row>
    <row r="345" ht="14.25" customHeight="1">
      <c r="A345" s="19"/>
    </row>
    <row r="346" ht="14.25" customHeight="1">
      <c r="A346" s="19"/>
    </row>
    <row r="347" ht="14.25" customHeight="1">
      <c r="A347" s="19"/>
    </row>
    <row r="348" ht="14.25" customHeight="1">
      <c r="A348" s="19"/>
    </row>
    <row r="349" ht="14.25" customHeight="1">
      <c r="A349" s="19"/>
    </row>
    <row r="350" ht="14.25" customHeight="1">
      <c r="A350" s="19"/>
    </row>
    <row r="351" ht="14.25" customHeight="1">
      <c r="A351" s="19"/>
    </row>
    <row r="352" ht="14.25" customHeight="1">
      <c r="A352" s="19"/>
    </row>
    <row r="353" ht="14.25" customHeight="1">
      <c r="A353" s="19"/>
    </row>
    <row r="354" ht="14.25" customHeight="1">
      <c r="A354" s="19"/>
    </row>
    <row r="355" ht="14.25" customHeight="1">
      <c r="A355" s="19"/>
    </row>
    <row r="356" ht="14.25" customHeight="1">
      <c r="A356" s="19"/>
    </row>
    <row r="357" ht="14.25" customHeight="1">
      <c r="A357" s="19"/>
    </row>
    <row r="358" ht="14.25" customHeight="1">
      <c r="A358" s="19"/>
    </row>
    <row r="359" ht="14.25" customHeight="1">
      <c r="A359" s="19"/>
    </row>
    <row r="360" ht="14.25" customHeight="1">
      <c r="A360" s="19"/>
    </row>
    <row r="361" ht="14.25" customHeight="1">
      <c r="A361" s="19"/>
    </row>
    <row r="362" ht="14.25" customHeight="1">
      <c r="A362" s="19"/>
    </row>
    <row r="363" ht="14.25" customHeight="1">
      <c r="A363" s="19"/>
    </row>
    <row r="364" ht="14.25" customHeight="1">
      <c r="A364" s="19"/>
    </row>
    <row r="365" ht="14.25" customHeight="1">
      <c r="A365" s="19"/>
    </row>
    <row r="366" ht="14.25" customHeight="1">
      <c r="A366" s="19"/>
    </row>
    <row r="367" ht="14.25" customHeight="1">
      <c r="A367" s="19"/>
    </row>
    <row r="368" ht="14.25" customHeight="1">
      <c r="A368" s="19"/>
    </row>
    <row r="369" ht="14.25" customHeight="1">
      <c r="A369" s="19"/>
    </row>
    <row r="370" ht="14.25" customHeight="1">
      <c r="A370" s="19"/>
    </row>
    <row r="371" ht="14.25" customHeight="1">
      <c r="A371" s="19"/>
    </row>
    <row r="372" ht="14.25" customHeight="1">
      <c r="A372" s="19"/>
    </row>
    <row r="373" ht="14.25" customHeight="1">
      <c r="A373" s="19"/>
    </row>
    <row r="374" ht="14.25" customHeight="1">
      <c r="A374" s="19"/>
    </row>
    <row r="375" ht="14.25" customHeight="1">
      <c r="A375" s="19"/>
    </row>
    <row r="376" ht="14.25" customHeight="1">
      <c r="A376" s="19"/>
    </row>
    <row r="377" ht="14.25" customHeight="1">
      <c r="A377" s="19"/>
    </row>
    <row r="378" ht="14.25" customHeight="1">
      <c r="A378" s="19"/>
    </row>
    <row r="379" ht="14.25" customHeight="1">
      <c r="A379" s="19"/>
    </row>
    <row r="380" ht="14.25" customHeight="1">
      <c r="A380" s="19"/>
    </row>
    <row r="381" ht="14.25" customHeight="1">
      <c r="A381" s="19"/>
    </row>
    <row r="382" ht="14.25" customHeight="1">
      <c r="A382" s="19"/>
    </row>
    <row r="383" ht="14.25" customHeight="1">
      <c r="A383" s="19"/>
    </row>
    <row r="384" ht="14.25" customHeight="1">
      <c r="A384" s="19"/>
    </row>
    <row r="385" ht="14.25" customHeight="1">
      <c r="A385" s="19"/>
    </row>
    <row r="386" ht="14.25" customHeight="1">
      <c r="A386" s="19"/>
    </row>
    <row r="387" ht="14.25" customHeight="1">
      <c r="A387" s="19"/>
    </row>
    <row r="388" ht="14.25" customHeight="1">
      <c r="A388" s="19"/>
    </row>
    <row r="389" ht="14.25" customHeight="1">
      <c r="A389" s="19"/>
    </row>
    <row r="390" ht="14.25" customHeight="1">
      <c r="A390" s="19"/>
    </row>
    <row r="391" ht="14.25" customHeight="1">
      <c r="A391" s="19"/>
    </row>
    <row r="392" ht="14.25" customHeight="1">
      <c r="A392" s="19"/>
    </row>
    <row r="393" ht="14.25" customHeight="1">
      <c r="A393" s="19"/>
    </row>
    <row r="394" ht="14.25" customHeight="1">
      <c r="A394" s="19"/>
    </row>
    <row r="395" ht="14.25" customHeight="1">
      <c r="A395" s="19"/>
    </row>
    <row r="396" ht="14.25" customHeight="1">
      <c r="A396" s="19"/>
    </row>
    <row r="397" ht="14.25" customHeight="1">
      <c r="A397" s="19"/>
    </row>
    <row r="398" ht="14.25" customHeight="1">
      <c r="A398" s="19"/>
    </row>
    <row r="399" ht="14.25" customHeight="1">
      <c r="A399" s="19"/>
    </row>
    <row r="400" ht="14.25" customHeight="1">
      <c r="A400" s="19"/>
    </row>
    <row r="401" ht="14.25" customHeight="1">
      <c r="A401" s="19"/>
    </row>
    <row r="402" ht="14.25" customHeight="1">
      <c r="A402" s="19"/>
    </row>
    <row r="403" ht="14.25" customHeight="1">
      <c r="A403" s="19"/>
    </row>
    <row r="404" ht="14.25" customHeight="1">
      <c r="A404" s="19"/>
    </row>
    <row r="405" ht="14.25" customHeight="1">
      <c r="A405" s="19"/>
    </row>
    <row r="406" ht="14.25" customHeight="1">
      <c r="A406" s="19"/>
    </row>
    <row r="407" ht="14.25" customHeight="1">
      <c r="A407" s="19"/>
    </row>
    <row r="408" ht="14.25" customHeight="1">
      <c r="A408" s="19"/>
    </row>
    <row r="409" ht="14.25" customHeight="1">
      <c r="A409" s="19"/>
    </row>
    <row r="410" ht="14.25" customHeight="1">
      <c r="A410" s="19"/>
    </row>
    <row r="411" ht="14.25" customHeight="1">
      <c r="A411" s="19"/>
    </row>
    <row r="412" ht="14.25" customHeight="1">
      <c r="A412" s="19"/>
    </row>
    <row r="413" ht="14.25" customHeight="1">
      <c r="A413" s="19"/>
    </row>
    <row r="414" ht="14.25" customHeight="1">
      <c r="A414" s="19"/>
    </row>
    <row r="415" ht="14.25" customHeight="1">
      <c r="A415" s="19"/>
    </row>
    <row r="416" ht="14.25" customHeight="1">
      <c r="A416" s="19"/>
    </row>
    <row r="417" ht="14.25" customHeight="1">
      <c r="A417" s="19"/>
    </row>
    <row r="418" ht="14.25" customHeight="1">
      <c r="A418" s="19"/>
    </row>
    <row r="419" ht="14.25" customHeight="1">
      <c r="A419" s="19"/>
    </row>
    <row r="420" ht="14.25" customHeight="1">
      <c r="A420" s="19"/>
    </row>
    <row r="421" ht="14.25" customHeight="1">
      <c r="A421" s="19"/>
    </row>
    <row r="422" ht="14.25" customHeight="1">
      <c r="A422" s="19"/>
    </row>
    <row r="423" ht="14.25" customHeight="1">
      <c r="A423" s="19"/>
    </row>
    <row r="424" ht="14.25" customHeight="1">
      <c r="A424" s="19"/>
    </row>
    <row r="425" ht="14.25" customHeight="1">
      <c r="A425" s="19"/>
    </row>
    <row r="426" ht="14.25" customHeight="1">
      <c r="A426" s="19"/>
    </row>
    <row r="427" ht="14.25" customHeight="1">
      <c r="A427" s="19"/>
    </row>
    <row r="428" ht="14.25" customHeight="1">
      <c r="A428" s="19"/>
    </row>
    <row r="429" ht="14.25" customHeight="1">
      <c r="A429" s="19"/>
    </row>
    <row r="430" ht="14.25" customHeight="1">
      <c r="A430" s="19"/>
    </row>
    <row r="431" ht="14.25" customHeight="1">
      <c r="A431" s="19"/>
    </row>
    <row r="432" ht="14.25" customHeight="1">
      <c r="A432" s="19"/>
    </row>
    <row r="433" ht="14.25" customHeight="1">
      <c r="A433" s="19"/>
    </row>
    <row r="434" ht="14.25" customHeight="1">
      <c r="A434" s="19"/>
    </row>
    <row r="435" ht="14.25" customHeight="1">
      <c r="A435" s="19"/>
    </row>
    <row r="436" ht="14.25" customHeight="1">
      <c r="A436" s="19"/>
    </row>
    <row r="437" ht="14.25" customHeight="1">
      <c r="A437" s="19"/>
    </row>
    <row r="438" ht="14.25" customHeight="1">
      <c r="A438" s="19"/>
    </row>
    <row r="439" ht="14.25" customHeight="1">
      <c r="A439" s="19"/>
    </row>
    <row r="440" ht="14.25" customHeight="1">
      <c r="A440" s="19"/>
    </row>
    <row r="441" ht="14.25" customHeight="1">
      <c r="A441" s="19"/>
    </row>
    <row r="442" ht="14.25" customHeight="1">
      <c r="A442" s="19"/>
    </row>
    <row r="443" ht="14.25" customHeight="1">
      <c r="A443" s="19"/>
    </row>
    <row r="444" ht="14.25" customHeight="1">
      <c r="A444" s="19"/>
    </row>
    <row r="445" ht="14.25" customHeight="1">
      <c r="A445" s="19"/>
    </row>
    <row r="446" ht="14.25" customHeight="1">
      <c r="A446" s="19"/>
    </row>
    <row r="447" ht="14.25" customHeight="1">
      <c r="A447" s="19"/>
    </row>
    <row r="448" ht="14.25" customHeight="1">
      <c r="A448" s="19"/>
    </row>
    <row r="449" ht="14.25" customHeight="1">
      <c r="A449" s="19"/>
    </row>
    <row r="450" ht="14.25" customHeight="1">
      <c r="A450" s="19"/>
    </row>
    <row r="451" ht="14.25" customHeight="1">
      <c r="A451" s="19"/>
    </row>
    <row r="452" ht="14.25" customHeight="1">
      <c r="A452" s="19"/>
    </row>
    <row r="453" ht="14.25" customHeight="1">
      <c r="A453" s="19"/>
    </row>
    <row r="454" ht="14.25" customHeight="1">
      <c r="A454" s="19"/>
    </row>
    <row r="455" ht="14.25" customHeight="1">
      <c r="A455" s="19"/>
    </row>
    <row r="456" ht="14.25" customHeight="1">
      <c r="A456" s="19"/>
    </row>
    <row r="457" ht="14.25" customHeight="1">
      <c r="A457" s="19"/>
    </row>
    <row r="458" ht="14.25" customHeight="1">
      <c r="A458" s="19"/>
    </row>
    <row r="459" ht="14.25" customHeight="1">
      <c r="A459" s="19"/>
    </row>
    <row r="460" ht="14.25" customHeight="1">
      <c r="A460" s="19"/>
    </row>
    <row r="461" ht="14.25" customHeight="1">
      <c r="A461" s="19"/>
    </row>
    <row r="462" ht="14.25" customHeight="1">
      <c r="A462" s="19"/>
    </row>
    <row r="463" ht="14.25" customHeight="1">
      <c r="A463" s="19"/>
    </row>
    <row r="464" ht="14.25" customHeight="1">
      <c r="A464" s="19"/>
    </row>
    <row r="465" ht="14.25" customHeight="1">
      <c r="A465" s="19"/>
    </row>
    <row r="466" ht="14.25" customHeight="1">
      <c r="A466" s="19"/>
    </row>
    <row r="467" ht="14.25" customHeight="1">
      <c r="A467" s="19"/>
    </row>
    <row r="468" ht="14.25" customHeight="1">
      <c r="A468" s="19"/>
    </row>
    <row r="469" ht="14.25" customHeight="1">
      <c r="A469" s="19"/>
    </row>
    <row r="470" ht="14.25" customHeight="1">
      <c r="A470" s="19"/>
    </row>
    <row r="471" ht="14.25" customHeight="1">
      <c r="A471" s="19"/>
    </row>
    <row r="472" ht="14.25" customHeight="1">
      <c r="A472" s="19"/>
    </row>
    <row r="473" ht="14.25" customHeight="1">
      <c r="A473" s="19"/>
    </row>
    <row r="474" ht="14.25" customHeight="1">
      <c r="A474" s="19"/>
    </row>
    <row r="475" ht="14.25" customHeight="1">
      <c r="A475" s="19"/>
    </row>
    <row r="476" ht="14.25" customHeight="1">
      <c r="A476" s="19"/>
    </row>
    <row r="477" ht="14.25" customHeight="1">
      <c r="A477" s="19"/>
    </row>
    <row r="478" ht="14.25" customHeight="1">
      <c r="A478" s="19"/>
    </row>
    <row r="479" ht="14.25" customHeight="1">
      <c r="A479" s="19"/>
    </row>
    <row r="480" ht="14.25" customHeight="1">
      <c r="A480" s="19"/>
    </row>
    <row r="481" ht="14.25" customHeight="1">
      <c r="A481" s="19"/>
    </row>
    <row r="482" ht="14.25" customHeight="1">
      <c r="A482" s="19"/>
    </row>
    <row r="483" ht="14.25" customHeight="1">
      <c r="A483" s="19"/>
    </row>
    <row r="484" ht="14.25" customHeight="1">
      <c r="A484" s="19"/>
    </row>
    <row r="485" ht="14.25" customHeight="1">
      <c r="A485" s="19"/>
    </row>
    <row r="486" ht="14.25" customHeight="1">
      <c r="A486" s="19"/>
    </row>
    <row r="487" ht="14.25" customHeight="1">
      <c r="A487" s="19"/>
    </row>
    <row r="488" ht="14.25" customHeight="1">
      <c r="A488" s="19"/>
    </row>
    <row r="489" ht="14.25" customHeight="1">
      <c r="A489" s="19"/>
    </row>
    <row r="490" ht="14.25" customHeight="1">
      <c r="A490" s="19"/>
    </row>
    <row r="491" ht="14.25" customHeight="1">
      <c r="A491" s="19"/>
    </row>
    <row r="492" ht="14.25" customHeight="1">
      <c r="A492" s="19"/>
    </row>
    <row r="493" ht="14.25" customHeight="1">
      <c r="A493" s="19"/>
    </row>
    <row r="494" ht="14.25" customHeight="1">
      <c r="A494" s="19"/>
    </row>
    <row r="495" ht="14.25" customHeight="1">
      <c r="A495" s="19"/>
    </row>
    <row r="496" ht="14.25" customHeight="1">
      <c r="A496" s="19"/>
    </row>
    <row r="497" ht="14.25" customHeight="1">
      <c r="A497" s="19"/>
    </row>
    <row r="498" ht="14.25" customHeight="1">
      <c r="A498" s="19"/>
    </row>
    <row r="499" ht="14.25" customHeight="1">
      <c r="A499" s="19"/>
    </row>
    <row r="500" ht="14.25" customHeight="1">
      <c r="A500" s="19"/>
    </row>
    <row r="501" ht="14.25" customHeight="1">
      <c r="A501" s="19"/>
    </row>
    <row r="502" ht="14.25" customHeight="1">
      <c r="A502" s="19"/>
    </row>
    <row r="503" ht="14.25" customHeight="1">
      <c r="A503" s="19"/>
    </row>
    <row r="504" ht="14.25" customHeight="1">
      <c r="A504" s="19"/>
    </row>
    <row r="505" ht="14.25" customHeight="1">
      <c r="A505" s="19"/>
    </row>
    <row r="506" ht="14.25" customHeight="1">
      <c r="A506" s="19"/>
    </row>
    <row r="507" ht="14.25" customHeight="1">
      <c r="A507" s="19"/>
    </row>
    <row r="508" ht="14.25" customHeight="1">
      <c r="A508" s="19"/>
    </row>
    <row r="509" ht="14.25" customHeight="1">
      <c r="A509" s="19"/>
    </row>
    <row r="510" ht="14.25" customHeight="1">
      <c r="A510" s="19"/>
    </row>
    <row r="511" ht="14.25" customHeight="1">
      <c r="A511" s="19"/>
    </row>
    <row r="512" ht="14.25" customHeight="1">
      <c r="A512" s="19"/>
    </row>
    <row r="513" ht="14.25" customHeight="1">
      <c r="A513" s="19"/>
    </row>
    <row r="514" ht="14.25" customHeight="1">
      <c r="A514" s="19"/>
    </row>
    <row r="515" ht="14.25" customHeight="1">
      <c r="A515" s="19"/>
    </row>
    <row r="516" ht="14.25" customHeight="1">
      <c r="A516" s="19"/>
    </row>
    <row r="517" ht="14.25" customHeight="1">
      <c r="A517" s="19"/>
    </row>
    <row r="518" ht="14.25" customHeight="1">
      <c r="A518" s="19"/>
    </row>
    <row r="519" ht="14.25" customHeight="1">
      <c r="A519" s="19"/>
    </row>
    <row r="520" ht="14.25" customHeight="1">
      <c r="A520" s="19"/>
    </row>
    <row r="521" ht="14.25" customHeight="1">
      <c r="A521" s="19"/>
    </row>
    <row r="522" ht="14.25" customHeight="1">
      <c r="A522" s="19"/>
    </row>
    <row r="523" ht="14.25" customHeight="1">
      <c r="A523" s="19"/>
    </row>
    <row r="524" ht="14.25" customHeight="1">
      <c r="A524" s="19"/>
    </row>
    <row r="525" ht="14.25" customHeight="1">
      <c r="A525" s="19"/>
    </row>
    <row r="526" ht="14.25" customHeight="1">
      <c r="A526" s="19"/>
    </row>
    <row r="527" ht="14.25" customHeight="1">
      <c r="A527" s="19"/>
    </row>
    <row r="528" ht="14.25" customHeight="1">
      <c r="A528" s="19"/>
    </row>
    <row r="529" ht="14.25" customHeight="1">
      <c r="A529" s="19"/>
    </row>
    <row r="530" ht="14.25" customHeight="1">
      <c r="A530" s="19"/>
    </row>
    <row r="531" ht="14.25" customHeight="1">
      <c r="A531" s="19"/>
    </row>
    <row r="532" ht="14.25" customHeight="1">
      <c r="A532" s="19"/>
    </row>
    <row r="533" ht="14.25" customHeight="1">
      <c r="A533" s="19"/>
    </row>
    <row r="534" ht="14.25" customHeight="1">
      <c r="A534" s="19"/>
    </row>
    <row r="535" ht="14.25" customHeight="1">
      <c r="A535" s="19"/>
    </row>
    <row r="536" ht="14.25" customHeight="1">
      <c r="A536" s="19"/>
    </row>
    <row r="537" ht="14.25" customHeight="1">
      <c r="A537" s="19"/>
    </row>
    <row r="538" ht="14.25" customHeight="1">
      <c r="A538" s="19"/>
    </row>
    <row r="539" ht="14.25" customHeight="1">
      <c r="A539" s="19"/>
    </row>
    <row r="540" ht="14.25" customHeight="1">
      <c r="A540" s="19"/>
    </row>
    <row r="541" ht="14.25" customHeight="1">
      <c r="A541" s="19"/>
    </row>
    <row r="542" ht="14.25" customHeight="1">
      <c r="A542" s="19"/>
    </row>
    <row r="543" ht="14.25" customHeight="1">
      <c r="A543" s="19"/>
    </row>
    <row r="544" ht="14.25" customHeight="1">
      <c r="A544" s="19"/>
    </row>
    <row r="545" ht="14.25" customHeight="1">
      <c r="A545" s="19"/>
    </row>
    <row r="546" ht="14.25" customHeight="1">
      <c r="A546" s="19"/>
    </row>
    <row r="547" ht="14.25" customHeight="1">
      <c r="A547" s="19"/>
    </row>
    <row r="548" ht="14.25" customHeight="1">
      <c r="A548" s="19"/>
    </row>
    <row r="549" ht="14.25" customHeight="1">
      <c r="A549" s="19"/>
    </row>
    <row r="550" ht="14.25" customHeight="1">
      <c r="A550" s="19"/>
    </row>
    <row r="551" ht="14.25" customHeight="1">
      <c r="A551" s="19"/>
    </row>
    <row r="552" ht="14.25" customHeight="1">
      <c r="A552" s="19"/>
    </row>
    <row r="553" ht="14.25" customHeight="1">
      <c r="A553" s="19"/>
    </row>
    <row r="554" ht="14.25" customHeight="1">
      <c r="A554" s="19"/>
    </row>
    <row r="555" ht="14.25" customHeight="1">
      <c r="A555" s="19"/>
    </row>
    <row r="556" ht="14.25" customHeight="1">
      <c r="A556" s="19"/>
    </row>
    <row r="557" ht="14.25" customHeight="1">
      <c r="A557" s="19"/>
    </row>
    <row r="558" ht="14.25" customHeight="1">
      <c r="A558" s="19"/>
    </row>
    <row r="559" ht="14.25" customHeight="1">
      <c r="A559" s="19"/>
    </row>
    <row r="560" ht="14.25" customHeight="1">
      <c r="A560" s="19"/>
    </row>
    <row r="561" ht="14.25" customHeight="1">
      <c r="A561" s="19"/>
    </row>
    <row r="562" ht="14.25" customHeight="1">
      <c r="A562" s="19"/>
    </row>
    <row r="563" ht="14.25" customHeight="1">
      <c r="A563" s="19"/>
    </row>
    <row r="564" ht="14.25" customHeight="1">
      <c r="A564" s="19"/>
    </row>
    <row r="565" ht="14.25" customHeight="1">
      <c r="A565" s="19"/>
    </row>
    <row r="566" ht="14.25" customHeight="1">
      <c r="A566" s="19"/>
    </row>
    <row r="567" ht="14.25" customHeight="1">
      <c r="A567" s="19"/>
    </row>
    <row r="568" ht="14.25" customHeight="1">
      <c r="A568" s="19"/>
    </row>
    <row r="569" ht="14.25" customHeight="1">
      <c r="A569" s="19"/>
    </row>
    <row r="570" ht="14.25" customHeight="1">
      <c r="A570" s="19"/>
    </row>
    <row r="571" ht="14.25" customHeight="1">
      <c r="A571" s="19"/>
    </row>
    <row r="572" ht="14.25" customHeight="1">
      <c r="A572" s="19"/>
    </row>
    <row r="573" ht="14.25" customHeight="1">
      <c r="A573" s="19"/>
    </row>
    <row r="574" ht="14.25" customHeight="1">
      <c r="A574" s="19"/>
    </row>
    <row r="575" ht="14.25" customHeight="1">
      <c r="A575" s="19"/>
    </row>
    <row r="576" ht="14.25" customHeight="1">
      <c r="A576" s="19"/>
    </row>
    <row r="577" ht="14.25" customHeight="1">
      <c r="A577" s="19"/>
    </row>
    <row r="578" ht="14.25" customHeight="1">
      <c r="A578" s="19"/>
    </row>
    <row r="579" ht="14.25" customHeight="1">
      <c r="A579" s="19"/>
    </row>
    <row r="580" ht="14.25" customHeight="1">
      <c r="A580" s="19"/>
    </row>
    <row r="581" ht="14.25" customHeight="1">
      <c r="A581" s="19"/>
    </row>
    <row r="582" ht="14.25" customHeight="1">
      <c r="A582" s="19"/>
    </row>
    <row r="583" ht="14.25" customHeight="1">
      <c r="A583" s="19"/>
    </row>
    <row r="584" ht="14.25" customHeight="1">
      <c r="A584" s="19"/>
    </row>
    <row r="585" ht="14.25" customHeight="1">
      <c r="A585" s="19"/>
    </row>
    <row r="586" ht="14.25" customHeight="1">
      <c r="A586" s="19"/>
    </row>
    <row r="587" ht="14.25" customHeight="1">
      <c r="A587" s="19"/>
    </row>
    <row r="588" ht="14.25" customHeight="1">
      <c r="A588" s="19"/>
    </row>
    <row r="589" ht="14.25" customHeight="1">
      <c r="A589" s="19"/>
    </row>
    <row r="590" ht="14.25" customHeight="1">
      <c r="A590" s="19"/>
    </row>
    <row r="591" ht="14.25" customHeight="1">
      <c r="A591" s="19"/>
    </row>
    <row r="592" ht="14.25" customHeight="1">
      <c r="A592" s="19"/>
    </row>
    <row r="593" ht="14.25" customHeight="1">
      <c r="A593" s="19"/>
    </row>
    <row r="594" ht="14.25" customHeight="1">
      <c r="A594" s="19"/>
    </row>
    <row r="595" ht="14.25" customHeight="1">
      <c r="A595" s="19"/>
    </row>
    <row r="596" ht="14.25" customHeight="1">
      <c r="A596" s="19"/>
    </row>
    <row r="597" ht="14.25" customHeight="1">
      <c r="A597" s="19"/>
    </row>
    <row r="598" ht="14.25" customHeight="1">
      <c r="A598" s="19"/>
    </row>
    <row r="599" ht="14.25" customHeight="1">
      <c r="A599" s="19"/>
    </row>
    <row r="600" ht="14.25" customHeight="1">
      <c r="A600" s="19"/>
    </row>
    <row r="601" ht="14.25" customHeight="1">
      <c r="A601" s="19"/>
    </row>
    <row r="602" ht="14.25" customHeight="1">
      <c r="A602" s="19"/>
    </row>
    <row r="603" ht="14.25" customHeight="1">
      <c r="A603" s="19"/>
    </row>
    <row r="604" ht="14.25" customHeight="1">
      <c r="A604" s="19"/>
    </row>
    <row r="605" ht="14.25" customHeight="1">
      <c r="A605" s="19"/>
    </row>
    <row r="606" ht="14.25" customHeight="1">
      <c r="A606" s="19"/>
    </row>
    <row r="607" ht="14.25" customHeight="1">
      <c r="A607" s="19"/>
    </row>
    <row r="608" ht="14.25" customHeight="1">
      <c r="A608" s="19"/>
    </row>
    <row r="609" ht="14.25" customHeight="1">
      <c r="A609" s="19"/>
    </row>
    <row r="610" ht="14.25" customHeight="1">
      <c r="A610" s="19"/>
    </row>
    <row r="611" ht="14.25" customHeight="1">
      <c r="A611" s="19"/>
    </row>
    <row r="612" ht="14.25" customHeight="1">
      <c r="A612" s="19"/>
    </row>
    <row r="613" ht="14.25" customHeight="1">
      <c r="A613" s="19"/>
    </row>
    <row r="614" ht="14.25" customHeight="1">
      <c r="A614" s="19"/>
    </row>
    <row r="615" ht="14.25" customHeight="1">
      <c r="A615" s="19"/>
    </row>
    <row r="616" ht="14.25" customHeight="1">
      <c r="A616" s="19"/>
    </row>
    <row r="617" ht="14.25" customHeight="1">
      <c r="A617" s="19"/>
    </row>
    <row r="618" ht="14.25" customHeight="1">
      <c r="A618" s="19"/>
    </row>
    <row r="619" ht="14.25" customHeight="1">
      <c r="A619" s="19"/>
    </row>
    <row r="620" ht="14.25" customHeight="1">
      <c r="A620" s="19"/>
    </row>
    <row r="621" ht="14.25" customHeight="1">
      <c r="A621" s="19"/>
    </row>
    <row r="622" ht="14.25" customHeight="1">
      <c r="A622" s="19"/>
    </row>
    <row r="623" ht="14.25" customHeight="1">
      <c r="A623" s="19"/>
    </row>
    <row r="624" ht="14.25" customHeight="1">
      <c r="A624" s="19"/>
    </row>
    <row r="625" ht="14.25" customHeight="1">
      <c r="A625" s="19"/>
    </row>
    <row r="626" ht="14.25" customHeight="1">
      <c r="A626" s="19"/>
    </row>
    <row r="627" ht="14.25" customHeight="1">
      <c r="A627" s="19"/>
    </row>
    <row r="628" ht="14.25" customHeight="1">
      <c r="A628" s="19"/>
    </row>
    <row r="629" ht="14.25" customHeight="1">
      <c r="A629" s="19"/>
    </row>
    <row r="630" ht="14.25" customHeight="1">
      <c r="A630" s="19"/>
    </row>
    <row r="631" ht="14.25" customHeight="1">
      <c r="A631" s="19"/>
    </row>
    <row r="632" ht="14.25" customHeight="1">
      <c r="A632" s="19"/>
    </row>
    <row r="633" ht="14.25" customHeight="1">
      <c r="A633" s="19"/>
    </row>
    <row r="634" ht="14.25" customHeight="1">
      <c r="A634" s="19"/>
    </row>
    <row r="635" ht="14.25" customHeight="1">
      <c r="A635" s="19"/>
    </row>
    <row r="636" ht="14.25" customHeight="1">
      <c r="A636" s="19"/>
    </row>
    <row r="637" ht="14.25" customHeight="1">
      <c r="A637" s="19"/>
    </row>
    <row r="638" ht="14.25" customHeight="1">
      <c r="A638" s="19"/>
    </row>
    <row r="639" ht="14.25" customHeight="1">
      <c r="A639" s="19"/>
    </row>
    <row r="640" ht="14.25" customHeight="1">
      <c r="A640" s="19"/>
    </row>
    <row r="641" ht="14.25" customHeight="1">
      <c r="A641" s="19"/>
    </row>
    <row r="642" ht="14.25" customHeight="1">
      <c r="A642" s="19"/>
    </row>
    <row r="643" ht="14.25" customHeight="1">
      <c r="A643" s="19"/>
    </row>
    <row r="644" ht="14.25" customHeight="1">
      <c r="A644" s="19"/>
    </row>
    <row r="645" ht="14.25" customHeight="1">
      <c r="A645" s="19"/>
    </row>
    <row r="646" ht="14.25" customHeight="1">
      <c r="A646" s="19"/>
    </row>
    <row r="647" ht="14.25" customHeight="1">
      <c r="A647" s="19"/>
    </row>
    <row r="648" ht="14.25" customHeight="1">
      <c r="A648" s="19"/>
    </row>
    <row r="649" ht="14.25" customHeight="1">
      <c r="A649" s="19"/>
    </row>
    <row r="650" ht="14.25" customHeight="1">
      <c r="A650" s="19"/>
    </row>
    <row r="651" ht="14.25" customHeight="1">
      <c r="A651" s="19"/>
    </row>
    <row r="652" ht="14.25" customHeight="1">
      <c r="A652" s="19"/>
    </row>
    <row r="653" ht="14.25" customHeight="1">
      <c r="A653" s="19"/>
    </row>
    <row r="654" ht="14.25" customHeight="1">
      <c r="A654" s="19"/>
    </row>
    <row r="655" ht="14.25" customHeight="1">
      <c r="A655" s="19"/>
    </row>
    <row r="656" ht="14.25" customHeight="1">
      <c r="A656" s="19"/>
    </row>
    <row r="657" ht="14.25" customHeight="1">
      <c r="A657" s="19"/>
    </row>
    <row r="658" ht="14.25" customHeight="1">
      <c r="A658" s="19"/>
    </row>
    <row r="659" ht="14.25" customHeight="1">
      <c r="A659" s="19"/>
    </row>
    <row r="660" ht="14.25" customHeight="1">
      <c r="A660" s="19"/>
    </row>
    <row r="661" ht="14.25" customHeight="1">
      <c r="A661" s="19"/>
    </row>
    <row r="662" ht="14.25" customHeight="1">
      <c r="A662" s="19"/>
    </row>
    <row r="663" ht="14.25" customHeight="1">
      <c r="A663" s="19"/>
    </row>
    <row r="664" ht="14.25" customHeight="1">
      <c r="A664" s="19"/>
    </row>
    <row r="665" ht="14.25" customHeight="1">
      <c r="A665" s="19"/>
    </row>
    <row r="666" ht="14.25" customHeight="1">
      <c r="A666" s="19"/>
    </row>
    <row r="667" ht="14.25" customHeight="1">
      <c r="A667" s="19"/>
    </row>
    <row r="668" ht="14.25" customHeight="1">
      <c r="A668" s="19"/>
    </row>
    <row r="669" ht="14.25" customHeight="1">
      <c r="A669" s="19"/>
    </row>
    <row r="670" ht="14.25" customHeight="1">
      <c r="A670" s="19"/>
    </row>
    <row r="671" ht="14.25" customHeight="1">
      <c r="A671" s="19"/>
    </row>
    <row r="672" ht="14.25" customHeight="1">
      <c r="A672" s="19"/>
    </row>
    <row r="673" ht="14.25" customHeight="1">
      <c r="A673" s="19"/>
    </row>
    <row r="674" ht="14.25" customHeight="1">
      <c r="A674" s="19"/>
    </row>
    <row r="675" ht="14.25" customHeight="1">
      <c r="A675" s="19"/>
    </row>
    <row r="676" ht="14.25" customHeight="1">
      <c r="A676" s="19"/>
    </row>
    <row r="677" ht="14.25" customHeight="1">
      <c r="A677" s="19"/>
    </row>
    <row r="678" ht="14.25" customHeight="1">
      <c r="A678" s="19"/>
    </row>
    <row r="679" ht="14.25" customHeight="1">
      <c r="A679" s="19"/>
    </row>
    <row r="680" ht="14.25" customHeight="1">
      <c r="A680" s="19"/>
    </row>
    <row r="681" ht="14.25" customHeight="1">
      <c r="A681" s="19"/>
    </row>
    <row r="682" ht="14.25" customHeight="1">
      <c r="A682" s="19"/>
    </row>
    <row r="683" ht="14.25" customHeight="1">
      <c r="A683" s="19"/>
    </row>
    <row r="684" ht="14.25" customHeight="1">
      <c r="A684" s="19"/>
    </row>
    <row r="685" ht="14.25" customHeight="1">
      <c r="A685" s="19"/>
    </row>
    <row r="686" ht="14.25" customHeight="1">
      <c r="A686" s="19"/>
    </row>
    <row r="687" ht="14.25" customHeight="1">
      <c r="A687" s="19"/>
    </row>
    <row r="688" ht="14.25" customHeight="1">
      <c r="A688" s="19"/>
    </row>
    <row r="689" ht="14.25" customHeight="1">
      <c r="A689" s="19"/>
    </row>
    <row r="690" ht="14.25" customHeight="1">
      <c r="A690" s="19"/>
    </row>
    <row r="691" ht="14.25" customHeight="1">
      <c r="A691" s="19"/>
    </row>
    <row r="692" ht="14.25" customHeight="1">
      <c r="A692" s="19"/>
    </row>
    <row r="693" ht="14.25" customHeight="1">
      <c r="A693" s="19"/>
    </row>
    <row r="694" ht="14.25" customHeight="1">
      <c r="A694" s="19"/>
    </row>
    <row r="695" ht="14.25" customHeight="1">
      <c r="A695" s="19"/>
    </row>
    <row r="696" ht="14.25" customHeight="1">
      <c r="A696" s="19"/>
    </row>
    <row r="697" ht="14.25" customHeight="1">
      <c r="A697" s="19"/>
    </row>
    <row r="698" ht="14.25" customHeight="1">
      <c r="A698" s="19"/>
    </row>
    <row r="699" ht="14.25" customHeight="1">
      <c r="A699" s="19"/>
    </row>
    <row r="700" ht="14.25" customHeight="1">
      <c r="A700" s="19"/>
    </row>
    <row r="701" ht="14.25" customHeight="1">
      <c r="A701" s="19"/>
    </row>
    <row r="702" ht="14.25" customHeight="1">
      <c r="A702" s="19"/>
    </row>
    <row r="703" ht="14.25" customHeight="1">
      <c r="A703" s="19"/>
    </row>
    <row r="704" ht="14.25" customHeight="1">
      <c r="A704" s="19"/>
    </row>
    <row r="705" ht="14.25" customHeight="1">
      <c r="A705" s="19"/>
    </row>
    <row r="706" ht="14.25" customHeight="1">
      <c r="A706" s="19"/>
    </row>
    <row r="707" ht="14.25" customHeight="1">
      <c r="A707" s="19"/>
    </row>
    <row r="708" ht="14.25" customHeight="1">
      <c r="A708" s="19"/>
    </row>
    <row r="709" ht="14.25" customHeight="1">
      <c r="A709" s="19"/>
    </row>
    <row r="710" ht="14.25" customHeight="1">
      <c r="A710" s="19"/>
    </row>
    <row r="711" ht="14.25" customHeight="1">
      <c r="A711" s="19"/>
    </row>
    <row r="712" ht="14.25" customHeight="1">
      <c r="A712" s="19"/>
    </row>
    <row r="713" ht="14.25" customHeight="1">
      <c r="A713" s="19"/>
    </row>
    <row r="714" ht="14.25" customHeight="1">
      <c r="A714" s="19"/>
    </row>
    <row r="715" ht="14.25" customHeight="1">
      <c r="A715" s="19"/>
    </row>
    <row r="716" ht="14.25" customHeight="1">
      <c r="A716" s="19"/>
    </row>
    <row r="717" ht="14.25" customHeight="1">
      <c r="A717" s="19"/>
    </row>
    <row r="718" ht="14.25" customHeight="1">
      <c r="A718" s="19"/>
    </row>
    <row r="719" ht="14.25" customHeight="1">
      <c r="A719" s="19"/>
    </row>
    <row r="720" ht="14.25" customHeight="1">
      <c r="A720" s="19"/>
    </row>
    <row r="721" ht="14.25" customHeight="1">
      <c r="A721" s="19"/>
    </row>
    <row r="722" ht="14.25" customHeight="1">
      <c r="A722" s="19"/>
    </row>
    <row r="723" ht="14.25" customHeight="1">
      <c r="A723" s="19"/>
    </row>
    <row r="724" ht="14.25" customHeight="1">
      <c r="A724" s="19"/>
    </row>
    <row r="725" ht="14.25" customHeight="1">
      <c r="A725" s="19"/>
    </row>
    <row r="726" ht="14.25" customHeight="1">
      <c r="A726" s="19"/>
    </row>
    <row r="727" ht="14.25" customHeight="1">
      <c r="A727" s="19"/>
    </row>
    <row r="728" ht="14.25" customHeight="1">
      <c r="A728" s="19"/>
    </row>
    <row r="729" ht="14.25" customHeight="1">
      <c r="A729" s="19"/>
    </row>
    <row r="730" ht="14.25" customHeight="1">
      <c r="A730" s="19"/>
    </row>
    <row r="731" ht="14.25" customHeight="1">
      <c r="A731" s="19"/>
    </row>
    <row r="732" ht="14.25" customHeight="1">
      <c r="A732" s="19"/>
    </row>
    <row r="733" ht="14.25" customHeight="1">
      <c r="A733" s="19"/>
    </row>
    <row r="734" ht="14.25" customHeight="1">
      <c r="A734" s="19"/>
    </row>
    <row r="735" ht="14.25" customHeight="1">
      <c r="A735" s="19"/>
    </row>
    <row r="736" ht="14.25" customHeight="1">
      <c r="A736" s="19"/>
    </row>
    <row r="737" ht="14.25" customHeight="1">
      <c r="A737" s="19"/>
    </row>
    <row r="738" ht="14.25" customHeight="1">
      <c r="A738" s="19"/>
    </row>
    <row r="739" ht="14.25" customHeight="1">
      <c r="A739" s="19"/>
    </row>
    <row r="740" ht="14.25" customHeight="1">
      <c r="A740" s="19"/>
    </row>
    <row r="741" ht="14.25" customHeight="1">
      <c r="A741" s="19"/>
    </row>
    <row r="742" ht="14.25" customHeight="1">
      <c r="A742" s="19"/>
    </row>
    <row r="743" ht="14.25" customHeight="1">
      <c r="A743" s="19"/>
    </row>
    <row r="744" ht="14.25" customHeight="1">
      <c r="A744" s="19"/>
    </row>
    <row r="745" ht="14.25" customHeight="1">
      <c r="A745" s="19"/>
    </row>
    <row r="746" ht="14.25" customHeight="1">
      <c r="A746" s="19"/>
    </row>
    <row r="747" ht="14.25" customHeight="1">
      <c r="A747" s="19"/>
    </row>
    <row r="748" ht="14.25" customHeight="1">
      <c r="A748" s="19"/>
    </row>
    <row r="749" ht="14.25" customHeight="1">
      <c r="A749" s="19"/>
    </row>
    <row r="750" ht="14.25" customHeight="1">
      <c r="A750" s="19"/>
    </row>
    <row r="751" ht="14.25" customHeight="1">
      <c r="A751" s="19"/>
    </row>
    <row r="752" ht="14.25" customHeight="1">
      <c r="A752" s="19"/>
    </row>
    <row r="753" ht="14.25" customHeight="1">
      <c r="A753" s="19"/>
    </row>
    <row r="754" ht="14.25" customHeight="1">
      <c r="A754" s="19"/>
    </row>
    <row r="755" ht="14.25" customHeight="1">
      <c r="A755" s="19"/>
    </row>
    <row r="756" ht="14.25" customHeight="1">
      <c r="A756" s="19"/>
    </row>
    <row r="757" ht="14.25" customHeight="1">
      <c r="A757" s="19"/>
    </row>
    <row r="758" ht="14.25" customHeight="1">
      <c r="A758" s="19"/>
    </row>
    <row r="759" ht="14.25" customHeight="1">
      <c r="A759" s="19"/>
    </row>
    <row r="760" ht="14.25" customHeight="1">
      <c r="A760" s="19"/>
    </row>
    <row r="761" ht="14.25" customHeight="1">
      <c r="A761" s="19"/>
    </row>
    <row r="762" ht="14.25" customHeight="1">
      <c r="A762" s="19"/>
    </row>
    <row r="763" ht="14.25" customHeight="1">
      <c r="A763" s="19"/>
    </row>
    <row r="764" ht="14.25" customHeight="1">
      <c r="A764" s="19"/>
    </row>
    <row r="765" ht="14.25" customHeight="1">
      <c r="A765" s="19"/>
    </row>
    <row r="766" ht="14.25" customHeight="1">
      <c r="A766" s="19"/>
    </row>
    <row r="767" ht="14.25" customHeight="1">
      <c r="A767" s="19"/>
    </row>
    <row r="768" ht="14.25" customHeight="1">
      <c r="A768" s="19"/>
    </row>
    <row r="769" ht="14.25" customHeight="1">
      <c r="A769" s="19"/>
    </row>
    <row r="770" ht="14.25" customHeight="1">
      <c r="A770" s="19"/>
    </row>
    <row r="771" ht="14.25" customHeight="1">
      <c r="A771" s="19"/>
    </row>
    <row r="772" ht="14.25" customHeight="1">
      <c r="A772" s="19"/>
    </row>
    <row r="773" ht="14.25" customHeight="1">
      <c r="A773" s="19"/>
    </row>
    <row r="774" ht="14.25" customHeight="1">
      <c r="A774" s="19"/>
    </row>
    <row r="775" ht="14.25" customHeight="1">
      <c r="A775" s="19"/>
    </row>
    <row r="776" ht="14.25" customHeight="1">
      <c r="A776" s="19"/>
    </row>
    <row r="777" ht="14.25" customHeight="1">
      <c r="A777" s="19"/>
    </row>
    <row r="778" ht="14.25" customHeight="1">
      <c r="A778" s="19"/>
    </row>
    <row r="779" ht="14.25" customHeight="1">
      <c r="A779" s="19"/>
    </row>
    <row r="780" ht="14.25" customHeight="1">
      <c r="A780" s="19"/>
    </row>
    <row r="781" ht="14.25" customHeight="1">
      <c r="A781" s="19"/>
    </row>
    <row r="782" ht="14.25" customHeight="1">
      <c r="A782" s="19"/>
    </row>
    <row r="783" ht="14.25" customHeight="1">
      <c r="A783" s="19"/>
    </row>
    <row r="784" ht="14.25" customHeight="1">
      <c r="A784" s="19"/>
    </row>
    <row r="785" ht="14.25" customHeight="1">
      <c r="A785" s="19"/>
    </row>
    <row r="786" ht="14.25" customHeight="1">
      <c r="A786" s="19"/>
    </row>
    <row r="787" ht="14.25" customHeight="1">
      <c r="A787" s="19"/>
    </row>
    <row r="788" ht="14.25" customHeight="1">
      <c r="A788" s="19"/>
    </row>
    <row r="789" ht="14.25" customHeight="1">
      <c r="A789" s="19"/>
    </row>
    <row r="790" ht="14.25" customHeight="1">
      <c r="A790" s="19"/>
    </row>
    <row r="791" ht="14.25" customHeight="1">
      <c r="A791" s="19"/>
    </row>
    <row r="792" ht="14.25" customHeight="1">
      <c r="A792" s="19"/>
    </row>
    <row r="793" ht="14.25" customHeight="1">
      <c r="A793" s="19"/>
    </row>
    <row r="794" ht="14.25" customHeight="1">
      <c r="A794" s="19"/>
    </row>
    <row r="795" ht="14.25" customHeight="1">
      <c r="A795" s="19"/>
    </row>
    <row r="796" ht="14.25" customHeight="1">
      <c r="A796" s="19"/>
    </row>
    <row r="797" ht="14.25" customHeight="1">
      <c r="A797" s="19"/>
    </row>
    <row r="798" ht="14.25" customHeight="1">
      <c r="A798" s="19"/>
    </row>
    <row r="799" ht="14.25" customHeight="1">
      <c r="A799" s="19"/>
    </row>
    <row r="800" ht="14.25" customHeight="1">
      <c r="A800" s="19"/>
    </row>
    <row r="801" ht="14.25" customHeight="1">
      <c r="A801" s="19"/>
    </row>
    <row r="802" ht="14.25" customHeight="1">
      <c r="A802" s="19"/>
    </row>
    <row r="803" ht="14.25" customHeight="1">
      <c r="A803" s="19"/>
    </row>
    <row r="804" ht="14.25" customHeight="1">
      <c r="A804" s="19"/>
    </row>
    <row r="805" ht="14.25" customHeight="1">
      <c r="A805" s="19"/>
    </row>
    <row r="806" ht="14.25" customHeight="1">
      <c r="A806" s="19"/>
    </row>
    <row r="807" ht="14.25" customHeight="1">
      <c r="A807" s="19"/>
    </row>
    <row r="808" ht="14.25" customHeight="1">
      <c r="A808" s="19"/>
    </row>
    <row r="809" ht="14.25" customHeight="1">
      <c r="A809" s="19"/>
    </row>
    <row r="810" ht="14.25" customHeight="1">
      <c r="A810" s="19"/>
    </row>
    <row r="811" ht="14.25" customHeight="1">
      <c r="A811" s="19"/>
    </row>
    <row r="812" ht="14.25" customHeight="1">
      <c r="A812" s="19"/>
    </row>
    <row r="813" ht="14.25" customHeight="1">
      <c r="A813" s="19"/>
    </row>
    <row r="814" ht="14.25" customHeight="1">
      <c r="A814" s="19"/>
    </row>
    <row r="815" ht="14.25" customHeight="1">
      <c r="A815" s="19"/>
    </row>
    <row r="816" ht="14.25" customHeight="1">
      <c r="A816" s="19"/>
    </row>
    <row r="817" ht="14.25" customHeight="1">
      <c r="A817" s="19"/>
    </row>
    <row r="818" ht="14.25" customHeight="1">
      <c r="A818" s="19"/>
    </row>
    <row r="819" ht="14.25" customHeight="1">
      <c r="A819" s="19"/>
    </row>
    <row r="820" ht="14.25" customHeight="1">
      <c r="A820" s="19"/>
    </row>
    <row r="821" ht="14.25" customHeight="1">
      <c r="A821" s="19"/>
    </row>
    <row r="822" ht="14.25" customHeight="1">
      <c r="A822" s="19"/>
    </row>
    <row r="823" ht="14.25" customHeight="1">
      <c r="A823" s="19"/>
    </row>
    <row r="824" ht="14.25" customHeight="1">
      <c r="A824" s="19"/>
    </row>
    <row r="825" ht="14.25" customHeight="1">
      <c r="A825" s="19"/>
    </row>
    <row r="826" ht="14.25" customHeight="1">
      <c r="A826" s="19"/>
    </row>
    <row r="827" ht="14.25" customHeight="1">
      <c r="A827" s="19"/>
    </row>
    <row r="828" ht="14.25" customHeight="1">
      <c r="A828" s="19"/>
    </row>
    <row r="829" ht="14.25" customHeight="1">
      <c r="A829" s="19"/>
    </row>
    <row r="830" ht="14.25" customHeight="1">
      <c r="A830" s="19"/>
    </row>
    <row r="831" ht="14.25" customHeight="1">
      <c r="A831" s="19"/>
    </row>
    <row r="832" ht="14.25" customHeight="1">
      <c r="A832" s="19"/>
    </row>
    <row r="833" ht="14.25" customHeight="1">
      <c r="A833" s="19"/>
    </row>
    <row r="834" ht="14.25" customHeight="1">
      <c r="A834" s="19"/>
    </row>
    <row r="835" ht="14.25" customHeight="1">
      <c r="A835" s="19"/>
    </row>
    <row r="836" ht="14.25" customHeight="1">
      <c r="A836" s="19"/>
    </row>
    <row r="837" ht="14.25" customHeight="1">
      <c r="A837" s="19"/>
    </row>
    <row r="838" ht="14.25" customHeight="1">
      <c r="A838" s="19"/>
    </row>
    <row r="839" ht="14.25" customHeight="1">
      <c r="A839" s="19"/>
    </row>
    <row r="840" ht="14.25" customHeight="1">
      <c r="A840" s="19"/>
    </row>
    <row r="841" ht="14.25" customHeight="1">
      <c r="A841" s="19"/>
    </row>
    <row r="842" ht="14.25" customHeight="1">
      <c r="A842" s="19"/>
    </row>
    <row r="843" ht="14.25" customHeight="1">
      <c r="A843" s="19"/>
    </row>
    <row r="844" ht="14.25" customHeight="1">
      <c r="A844" s="19"/>
    </row>
    <row r="845" ht="14.25" customHeight="1">
      <c r="A845" s="19"/>
    </row>
    <row r="846" ht="14.25" customHeight="1">
      <c r="A846" s="19"/>
    </row>
    <row r="847" ht="14.25" customHeight="1">
      <c r="A847" s="19"/>
    </row>
    <row r="848" ht="14.25" customHeight="1">
      <c r="A848" s="19"/>
    </row>
    <row r="849" ht="14.25" customHeight="1">
      <c r="A849" s="19"/>
    </row>
    <row r="850" ht="14.25" customHeight="1">
      <c r="A850" s="19"/>
    </row>
    <row r="851" ht="14.25" customHeight="1">
      <c r="A851" s="19"/>
    </row>
    <row r="852" ht="14.25" customHeight="1">
      <c r="A852" s="19"/>
    </row>
    <row r="853" ht="14.25" customHeight="1">
      <c r="A853" s="19"/>
    </row>
    <row r="854" ht="14.25" customHeight="1">
      <c r="A854" s="19"/>
    </row>
    <row r="855" ht="14.25" customHeight="1">
      <c r="A855" s="19"/>
    </row>
    <row r="856" ht="14.25" customHeight="1">
      <c r="A856" s="19"/>
    </row>
    <row r="857" ht="14.25" customHeight="1">
      <c r="A857" s="19"/>
    </row>
    <row r="858" ht="14.25" customHeight="1">
      <c r="A858" s="19"/>
    </row>
    <row r="859" ht="14.25" customHeight="1">
      <c r="A859" s="19"/>
    </row>
    <row r="860" ht="14.25" customHeight="1">
      <c r="A860" s="19"/>
    </row>
    <row r="861" ht="14.25" customHeight="1">
      <c r="A861" s="19"/>
    </row>
    <row r="862" ht="14.25" customHeight="1">
      <c r="A862" s="19"/>
    </row>
    <row r="863" ht="14.25" customHeight="1">
      <c r="A863" s="19"/>
    </row>
    <row r="864" ht="14.25" customHeight="1">
      <c r="A864" s="19"/>
    </row>
    <row r="865" ht="14.25" customHeight="1">
      <c r="A865" s="19"/>
    </row>
    <row r="866" ht="14.25" customHeight="1">
      <c r="A866" s="19"/>
    </row>
    <row r="867" ht="14.25" customHeight="1">
      <c r="A867" s="19"/>
    </row>
    <row r="868" ht="14.25" customHeight="1">
      <c r="A868" s="19"/>
    </row>
    <row r="869" ht="14.25" customHeight="1">
      <c r="A869" s="19"/>
    </row>
    <row r="870" ht="14.25" customHeight="1">
      <c r="A870" s="19"/>
    </row>
    <row r="871" ht="14.25" customHeight="1">
      <c r="A871" s="19"/>
    </row>
    <row r="872" ht="14.25" customHeight="1">
      <c r="A872" s="19"/>
    </row>
    <row r="873" ht="14.25" customHeight="1">
      <c r="A873" s="19"/>
    </row>
    <row r="874" ht="14.25" customHeight="1">
      <c r="A874" s="19"/>
    </row>
    <row r="875" ht="14.25" customHeight="1">
      <c r="A875" s="19"/>
    </row>
    <row r="876" ht="14.25" customHeight="1">
      <c r="A876" s="19"/>
    </row>
    <row r="877" ht="14.25" customHeight="1">
      <c r="A877" s="19"/>
    </row>
    <row r="878" ht="14.25" customHeight="1">
      <c r="A878" s="19"/>
    </row>
    <row r="879" ht="14.25" customHeight="1">
      <c r="A879" s="19"/>
    </row>
    <row r="880" ht="14.25" customHeight="1">
      <c r="A880" s="19"/>
    </row>
    <row r="881" ht="14.25" customHeight="1">
      <c r="A881" s="19"/>
    </row>
    <row r="882" ht="14.25" customHeight="1">
      <c r="A882" s="19"/>
    </row>
    <row r="883" ht="14.25" customHeight="1">
      <c r="A883" s="19"/>
    </row>
    <row r="884" ht="14.25" customHeight="1">
      <c r="A884" s="19"/>
    </row>
    <row r="885" ht="14.25" customHeight="1">
      <c r="A885" s="19"/>
    </row>
    <row r="886" ht="14.25" customHeight="1">
      <c r="A886" s="19"/>
    </row>
    <row r="887" ht="14.25" customHeight="1">
      <c r="A887" s="19"/>
    </row>
    <row r="888" ht="14.25" customHeight="1">
      <c r="A888" s="19"/>
    </row>
    <row r="889" ht="14.25" customHeight="1">
      <c r="A889" s="19"/>
    </row>
    <row r="890" ht="14.25" customHeight="1">
      <c r="A890" s="19"/>
    </row>
    <row r="891" ht="14.25" customHeight="1">
      <c r="A891" s="19"/>
    </row>
    <row r="892" ht="14.25" customHeight="1">
      <c r="A892" s="19"/>
    </row>
    <row r="893" ht="14.25" customHeight="1">
      <c r="A893" s="19"/>
    </row>
    <row r="894" ht="14.25" customHeight="1">
      <c r="A894" s="19"/>
    </row>
    <row r="895" ht="14.25" customHeight="1">
      <c r="A895" s="19"/>
    </row>
    <row r="896" ht="14.25" customHeight="1">
      <c r="A896" s="19"/>
    </row>
    <row r="897" ht="14.25" customHeight="1">
      <c r="A897" s="19"/>
    </row>
    <row r="898" ht="14.25" customHeight="1">
      <c r="A898" s="19"/>
    </row>
    <row r="899" ht="14.25" customHeight="1">
      <c r="A899" s="19"/>
    </row>
    <row r="900" ht="14.25" customHeight="1">
      <c r="A900" s="19"/>
    </row>
    <row r="901" ht="14.25" customHeight="1">
      <c r="A901" s="19"/>
    </row>
    <row r="902" ht="14.25" customHeight="1">
      <c r="A902" s="19"/>
    </row>
    <row r="903" ht="14.25" customHeight="1">
      <c r="A903" s="19"/>
    </row>
    <row r="904" ht="14.25" customHeight="1">
      <c r="A904" s="19"/>
    </row>
    <row r="905" ht="14.25" customHeight="1">
      <c r="A905" s="19"/>
    </row>
    <row r="906" ht="14.25" customHeight="1">
      <c r="A906" s="19"/>
    </row>
    <row r="907" ht="14.25" customHeight="1">
      <c r="A907" s="19"/>
    </row>
    <row r="908" ht="14.25" customHeight="1">
      <c r="A908" s="19"/>
    </row>
    <row r="909" ht="14.25" customHeight="1">
      <c r="A909" s="19"/>
    </row>
    <row r="910" ht="14.25" customHeight="1">
      <c r="A910" s="19"/>
    </row>
    <row r="911" ht="14.25" customHeight="1">
      <c r="A911" s="19"/>
    </row>
    <row r="912" ht="14.25" customHeight="1">
      <c r="A912" s="19"/>
    </row>
    <row r="913" ht="14.25" customHeight="1">
      <c r="A913" s="19"/>
    </row>
    <row r="914" ht="14.25" customHeight="1">
      <c r="A914" s="19"/>
    </row>
    <row r="915" ht="14.25" customHeight="1">
      <c r="A915" s="19"/>
    </row>
    <row r="916" ht="14.25" customHeight="1">
      <c r="A916" s="19"/>
    </row>
    <row r="917" ht="14.25" customHeight="1">
      <c r="A917" s="19"/>
    </row>
    <row r="918" ht="14.25" customHeight="1">
      <c r="A918" s="19"/>
    </row>
    <row r="919" ht="14.25" customHeight="1">
      <c r="A919" s="19"/>
    </row>
    <row r="920" ht="14.25" customHeight="1">
      <c r="A920" s="19"/>
    </row>
    <row r="921" ht="14.25" customHeight="1">
      <c r="A921" s="19"/>
    </row>
    <row r="922" ht="14.25" customHeight="1">
      <c r="A922" s="19"/>
    </row>
    <row r="923" ht="14.25" customHeight="1">
      <c r="A923" s="19"/>
    </row>
    <row r="924" ht="14.25" customHeight="1">
      <c r="A924" s="19"/>
    </row>
    <row r="925" ht="14.25" customHeight="1">
      <c r="A925" s="19"/>
    </row>
    <row r="926" ht="14.25" customHeight="1">
      <c r="A926" s="19"/>
    </row>
    <row r="927" ht="14.25" customHeight="1">
      <c r="A927" s="19"/>
    </row>
    <row r="928" ht="14.25" customHeight="1">
      <c r="A928" s="19"/>
    </row>
    <row r="929" ht="14.25" customHeight="1">
      <c r="A929" s="19"/>
    </row>
    <row r="930" ht="14.25" customHeight="1">
      <c r="A930" s="19"/>
    </row>
    <row r="931" ht="14.25" customHeight="1">
      <c r="A931" s="19"/>
    </row>
    <row r="932" ht="14.25" customHeight="1">
      <c r="A932" s="19"/>
    </row>
    <row r="933" ht="14.25" customHeight="1">
      <c r="A933" s="19"/>
    </row>
    <row r="934" ht="14.25" customHeight="1">
      <c r="A934" s="19"/>
    </row>
    <row r="935" ht="14.25" customHeight="1">
      <c r="A935" s="19"/>
    </row>
    <row r="936" ht="14.25" customHeight="1">
      <c r="A936" s="19"/>
    </row>
    <row r="937" ht="14.25" customHeight="1">
      <c r="A937" s="19"/>
    </row>
    <row r="938" ht="14.25" customHeight="1">
      <c r="A938" s="19"/>
    </row>
    <row r="939" ht="14.25" customHeight="1">
      <c r="A939" s="19"/>
    </row>
    <row r="940" ht="14.25" customHeight="1">
      <c r="A940" s="19"/>
    </row>
    <row r="941" ht="14.25" customHeight="1">
      <c r="A941" s="19"/>
    </row>
    <row r="942" ht="14.25" customHeight="1">
      <c r="A942" s="19"/>
    </row>
    <row r="943" ht="14.25" customHeight="1">
      <c r="A943" s="19"/>
    </row>
    <row r="944" ht="14.25" customHeight="1">
      <c r="A944" s="19"/>
    </row>
    <row r="945" ht="14.25" customHeight="1">
      <c r="A945" s="19"/>
    </row>
    <row r="946" ht="14.25" customHeight="1">
      <c r="A946" s="19"/>
    </row>
    <row r="947" ht="14.25" customHeight="1">
      <c r="A947" s="19"/>
    </row>
    <row r="948" ht="14.25" customHeight="1">
      <c r="A948" s="19"/>
    </row>
    <row r="949" ht="14.25" customHeight="1">
      <c r="A949" s="19"/>
    </row>
    <row r="950" ht="14.25" customHeight="1">
      <c r="A950" s="19"/>
    </row>
    <row r="951" ht="14.25" customHeight="1">
      <c r="A951" s="19"/>
    </row>
    <row r="952" ht="14.25" customHeight="1">
      <c r="A952" s="19"/>
    </row>
    <row r="953" ht="14.25" customHeight="1">
      <c r="A953" s="19"/>
    </row>
    <row r="954" ht="14.25" customHeight="1">
      <c r="A954" s="19"/>
    </row>
    <row r="955" ht="14.25" customHeight="1">
      <c r="A955" s="19"/>
    </row>
    <row r="956" ht="14.25" customHeight="1">
      <c r="A956" s="19"/>
    </row>
    <row r="957" ht="14.25" customHeight="1">
      <c r="A957" s="19"/>
    </row>
    <row r="958" ht="14.25" customHeight="1">
      <c r="A958" s="19"/>
    </row>
    <row r="959" ht="14.25" customHeight="1">
      <c r="A959" s="19"/>
    </row>
    <row r="960" ht="14.25" customHeight="1">
      <c r="A960" s="19"/>
    </row>
    <row r="961" ht="14.25" customHeight="1">
      <c r="A961" s="19"/>
    </row>
    <row r="962" ht="14.25" customHeight="1">
      <c r="A962" s="19"/>
    </row>
    <row r="963" ht="14.25" customHeight="1">
      <c r="A963" s="19"/>
    </row>
    <row r="964" ht="14.25" customHeight="1">
      <c r="A964" s="19"/>
    </row>
    <row r="965" ht="14.25" customHeight="1">
      <c r="A965" s="19"/>
    </row>
    <row r="966" ht="14.25" customHeight="1">
      <c r="A966" s="19"/>
    </row>
    <row r="967" ht="14.25" customHeight="1">
      <c r="A967" s="19"/>
    </row>
    <row r="968" ht="14.25" customHeight="1">
      <c r="A968" s="19"/>
    </row>
    <row r="969" ht="14.25" customHeight="1">
      <c r="A969" s="19"/>
    </row>
    <row r="970" ht="14.25" customHeight="1">
      <c r="A970" s="19"/>
    </row>
    <row r="971" ht="14.25" customHeight="1">
      <c r="A971" s="19"/>
    </row>
    <row r="972" ht="14.25" customHeight="1">
      <c r="A972" s="19"/>
    </row>
    <row r="973" ht="14.25" customHeight="1">
      <c r="A973" s="19"/>
    </row>
    <row r="974" ht="14.25" customHeight="1">
      <c r="A974" s="19"/>
    </row>
    <row r="975" ht="14.25" customHeight="1">
      <c r="A975" s="19"/>
    </row>
    <row r="976" ht="14.25" customHeight="1">
      <c r="A976" s="19"/>
    </row>
    <row r="977" ht="14.25" customHeight="1">
      <c r="A977" s="19"/>
    </row>
    <row r="978" ht="14.25" customHeight="1">
      <c r="A978" s="19"/>
    </row>
    <row r="979" ht="14.25" customHeight="1">
      <c r="A979" s="19"/>
    </row>
    <row r="980" ht="14.25" customHeight="1">
      <c r="A980" s="19"/>
    </row>
    <row r="981" ht="14.25" customHeight="1">
      <c r="A981" s="19"/>
    </row>
    <row r="982" ht="14.25" customHeight="1">
      <c r="A982" s="19"/>
    </row>
    <row r="983" ht="14.25" customHeight="1">
      <c r="A983" s="19"/>
    </row>
    <row r="984" ht="14.25" customHeight="1">
      <c r="A984" s="19"/>
    </row>
    <row r="985" ht="14.25" customHeight="1">
      <c r="A985" s="19"/>
    </row>
    <row r="986" ht="14.25" customHeight="1">
      <c r="A986" s="19"/>
    </row>
    <row r="987" ht="14.25" customHeight="1">
      <c r="A987" s="19"/>
    </row>
    <row r="988" ht="14.25" customHeight="1">
      <c r="A988" s="19"/>
    </row>
    <row r="989" ht="14.25" customHeight="1">
      <c r="A989" s="19"/>
    </row>
    <row r="990" ht="14.25" customHeight="1">
      <c r="A990" s="19"/>
    </row>
    <row r="991" ht="14.25" customHeight="1">
      <c r="A991" s="19"/>
    </row>
    <row r="992" ht="14.25" customHeight="1">
      <c r="A992" s="19"/>
    </row>
    <row r="993" ht="14.25" customHeight="1">
      <c r="A993" s="19"/>
    </row>
    <row r="994" ht="14.25" customHeight="1">
      <c r="A994" s="19"/>
    </row>
    <row r="995" ht="14.25" customHeight="1">
      <c r="A995" s="19"/>
    </row>
    <row r="996" ht="14.25" customHeight="1">
      <c r="A996" s="19"/>
    </row>
    <row r="997" ht="14.25" customHeight="1">
      <c r="A997" s="19"/>
    </row>
    <row r="998" ht="14.25" customHeight="1">
      <c r="A998" s="19"/>
    </row>
    <row r="999" ht="14.25" customHeight="1">
      <c r="A999" s="19"/>
    </row>
    <row r="1000" ht="14.25" customHeight="1">
      <c r="A1000" s="19"/>
    </row>
  </sheetData>
  <conditionalFormatting sqref="C89:N89">
    <cfRule type="colorScale" priority="1">
      <colorScale>
        <cfvo type="min"/>
        <cfvo type="max"/>
        <color rgb="FFFCFCFF"/>
        <color rgb="FF63BE7B"/>
      </colorScale>
    </cfRule>
  </conditionalFormatting>
  <dataValidations>
    <dataValidation type="decimal" allowBlank="1" showErrorMessage="1" sqref="C6">
      <formula1>20.0</formula1>
      <formula2>300.0</formula2>
    </dataValidation>
    <dataValidation type="decimal" allowBlank="1" showErrorMessage="1" sqref="C5 C7">
      <formula1>100.0</formula1>
      <formula2>300.0</formula2>
    </dataValidation>
    <dataValidation type="list" allowBlank="1" showErrorMessage="1" sqref="C3">
      <formula1>'Detalle_PNP&amp;potencial'!$A:$A</formula1>
    </dataValidation>
  </dataValidations>
  <hyperlinks>
    <hyperlink display="Según lista de comunas" location="null!A1" ref="D3"/>
    <hyperlink r:id="rId1" location="producto-astillas" ref="D44"/>
  </hyperlinks>
  <printOptions/>
  <pageMargins bottom="0.75" footer="0.0" header="0.0" left="0.7" right="0.7" top="0.75"/>
  <pageSetup orientation="landscape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86"/>
    <col customWidth="1" min="2" max="2" width="58.14"/>
    <col customWidth="1" min="3" max="3" width="8.71"/>
    <col customWidth="1" min="4" max="4" width="17.29"/>
    <col customWidth="1" min="5" max="5" width="14.29"/>
    <col customWidth="1" min="6" max="6" width="20.43"/>
    <col customWidth="1" min="7" max="7" width="14.14"/>
    <col customWidth="1" min="8" max="8" width="13.71"/>
    <col customWidth="1" min="9" max="9" width="8.71"/>
    <col customWidth="1" min="10" max="10" width="5.29"/>
    <col customWidth="1" min="11" max="11" width="57.86"/>
    <col customWidth="1" min="12" max="12" width="8.71"/>
    <col customWidth="1" min="13" max="13" width="8.86"/>
    <col customWidth="1" min="14" max="14" width="14.29"/>
    <col customWidth="1" min="15" max="15" width="12.86"/>
    <col customWidth="1" min="16" max="26" width="8.71"/>
  </cols>
  <sheetData>
    <row r="1" ht="14.25" customHeight="1">
      <c r="E1" s="56" t="s">
        <v>333</v>
      </c>
    </row>
    <row r="2" ht="14.25" customHeight="1">
      <c r="A2" s="7" t="s">
        <v>334</v>
      </c>
      <c r="D2" s="7" t="s">
        <v>335</v>
      </c>
      <c r="E2" s="7">
        <f>Principal!$C$3</f>
        <v>300</v>
      </c>
      <c r="F2" s="7" t="s">
        <v>336</v>
      </c>
      <c r="G2" s="7">
        <v>300.0</v>
      </c>
      <c r="H2" s="7" t="s">
        <v>337</v>
      </c>
      <c r="J2" s="7" t="s">
        <v>338</v>
      </c>
    </row>
    <row r="3" ht="14.25" customHeight="1">
      <c r="A3" s="19" t="s">
        <v>339</v>
      </c>
      <c r="B3" s="56" t="s">
        <v>340</v>
      </c>
      <c r="C3" s="56" t="s">
        <v>341</v>
      </c>
      <c r="D3" s="56" t="s">
        <v>342</v>
      </c>
      <c r="E3" s="56" t="s">
        <v>343</v>
      </c>
      <c r="F3" s="56" t="s">
        <v>344</v>
      </c>
      <c r="G3" s="38" t="s">
        <v>345</v>
      </c>
      <c r="H3" s="38" t="s">
        <v>346</v>
      </c>
      <c r="J3" s="56" t="s">
        <v>339</v>
      </c>
      <c r="K3" s="56" t="s">
        <v>340</v>
      </c>
      <c r="L3" s="56" t="s">
        <v>341</v>
      </c>
      <c r="M3" s="56" t="s">
        <v>343</v>
      </c>
      <c r="N3" s="56" t="s">
        <v>342</v>
      </c>
      <c r="O3" s="56" t="s">
        <v>344</v>
      </c>
    </row>
    <row r="4" ht="14.25" customHeight="1">
      <c r="A4" s="19">
        <v>1.1</v>
      </c>
      <c r="B4" s="56" t="s">
        <v>347</v>
      </c>
      <c r="C4" s="56" t="s">
        <v>348</v>
      </c>
      <c r="D4" s="75">
        <v>8523.0</v>
      </c>
      <c r="E4" s="56">
        <v>400.0</v>
      </c>
      <c r="F4" s="75">
        <f t="shared" ref="F4:F13" si="1">D4*E4</f>
        <v>3409200</v>
      </c>
      <c r="G4" s="56">
        <v>400.0</v>
      </c>
      <c r="H4" s="75">
        <f t="shared" ref="H4:H13" si="2">G4*D4</f>
        <v>3409200</v>
      </c>
      <c r="J4" s="56">
        <v>1.1</v>
      </c>
      <c r="K4" s="56" t="s">
        <v>347</v>
      </c>
      <c r="L4" s="56" t="s">
        <v>348</v>
      </c>
      <c r="M4" s="56">
        <v>400.0</v>
      </c>
      <c r="N4" s="75">
        <v>8523.0</v>
      </c>
      <c r="O4" s="75">
        <v>3409200.0</v>
      </c>
    </row>
    <row r="5" ht="14.25" customHeight="1">
      <c r="A5" s="19">
        <v>1.2</v>
      </c>
      <c r="B5" s="56" t="s">
        <v>349</v>
      </c>
      <c r="C5" s="56" t="s">
        <v>341</v>
      </c>
      <c r="D5" s="75">
        <v>134400.0</v>
      </c>
      <c r="E5" s="76">
        <f>$E$2*G5/$G$2</f>
        <v>546</v>
      </c>
      <c r="F5" s="75">
        <f t="shared" si="1"/>
        <v>73382400</v>
      </c>
      <c r="G5" s="56">
        <v>546.0</v>
      </c>
      <c r="H5" s="75">
        <f t="shared" si="2"/>
        <v>73382400</v>
      </c>
      <c r="J5" s="56">
        <v>1.2</v>
      </c>
      <c r="K5" s="56" t="s">
        <v>349</v>
      </c>
      <c r="L5" s="56" t="s">
        <v>341</v>
      </c>
      <c r="M5" s="56">
        <v>546.0</v>
      </c>
      <c r="N5" s="75">
        <v>134400.0</v>
      </c>
      <c r="O5" s="75">
        <v>7.33824E7</v>
      </c>
    </row>
    <row r="6" ht="14.25" customHeight="1">
      <c r="A6" s="19">
        <v>1.3</v>
      </c>
      <c r="B6" s="56" t="s">
        <v>350</v>
      </c>
      <c r="C6" s="56" t="s">
        <v>341</v>
      </c>
      <c r="D6" s="75">
        <v>4480000.0</v>
      </c>
      <c r="E6" s="77">
        <f>ROUNDUP($E$2*G6/$G$2,0)</f>
        <v>3</v>
      </c>
      <c r="F6" s="75">
        <f t="shared" si="1"/>
        <v>13440000</v>
      </c>
      <c r="G6" s="56">
        <v>3.0</v>
      </c>
      <c r="H6" s="75">
        <f t="shared" si="2"/>
        <v>13440000</v>
      </c>
      <c r="J6" s="56">
        <v>1.3</v>
      </c>
      <c r="K6" s="56" t="s">
        <v>350</v>
      </c>
      <c r="L6" s="56" t="s">
        <v>341</v>
      </c>
      <c r="M6" s="56">
        <v>3.0</v>
      </c>
      <c r="N6" s="75">
        <v>4480000.0</v>
      </c>
      <c r="O6" s="75">
        <v>1.344E7</v>
      </c>
    </row>
    <row r="7" ht="14.25" customHeight="1">
      <c r="A7" s="19">
        <v>1.4</v>
      </c>
      <c r="B7" s="56" t="s">
        <v>351</v>
      </c>
      <c r="C7" s="56" t="s">
        <v>352</v>
      </c>
      <c r="D7" s="75">
        <v>62300.0</v>
      </c>
      <c r="E7" s="76">
        <f t="shared" ref="E7:E9" si="3">$E$2*G7/$G$2</f>
        <v>546</v>
      </c>
      <c r="F7" s="75">
        <f t="shared" si="1"/>
        <v>34015800</v>
      </c>
      <c r="G7" s="56">
        <v>546.0</v>
      </c>
      <c r="H7" s="75">
        <f t="shared" si="2"/>
        <v>34015800</v>
      </c>
      <c r="J7" s="56">
        <v>1.4</v>
      </c>
      <c r="K7" s="56" t="s">
        <v>351</v>
      </c>
      <c r="L7" s="56" t="s">
        <v>352</v>
      </c>
      <c r="M7" s="56">
        <v>546.0</v>
      </c>
      <c r="N7" s="75">
        <v>62300.0</v>
      </c>
      <c r="O7" s="75">
        <v>3.40158E7</v>
      </c>
    </row>
    <row r="8" ht="14.25" customHeight="1">
      <c r="A8" s="19">
        <v>1.5</v>
      </c>
      <c r="B8" s="56" t="s">
        <v>353</v>
      </c>
      <c r="C8" s="56" t="s">
        <v>352</v>
      </c>
      <c r="D8" s="75">
        <v>3.1139743E7</v>
      </c>
      <c r="E8" s="78">
        <f t="shared" si="3"/>
        <v>1</v>
      </c>
      <c r="F8" s="75">
        <f t="shared" si="1"/>
        <v>31139743</v>
      </c>
      <c r="G8" s="56">
        <v>1.0</v>
      </c>
      <c r="H8" s="75">
        <f t="shared" si="2"/>
        <v>31139743</v>
      </c>
      <c r="J8" s="56">
        <v>1.5</v>
      </c>
      <c r="K8" s="56" t="s">
        <v>353</v>
      </c>
      <c r="L8" s="56" t="s">
        <v>352</v>
      </c>
      <c r="M8" s="56">
        <v>1.0</v>
      </c>
      <c r="N8" s="75">
        <v>3.1139743E7</v>
      </c>
      <c r="O8" s="75">
        <v>3.1139743E7</v>
      </c>
    </row>
    <row r="9" ht="14.25" customHeight="1">
      <c r="A9" s="19">
        <v>1.6</v>
      </c>
      <c r="B9" s="56" t="s">
        <v>354</v>
      </c>
      <c r="C9" s="56" t="s">
        <v>348</v>
      </c>
      <c r="D9" s="75">
        <v>6000.0</v>
      </c>
      <c r="E9" s="79">
        <f t="shared" si="3"/>
        <v>4400</v>
      </c>
      <c r="F9" s="75">
        <f t="shared" si="1"/>
        <v>26400000</v>
      </c>
      <c r="G9" s="56">
        <v>4400.0</v>
      </c>
      <c r="H9" s="75">
        <f t="shared" si="2"/>
        <v>26400000</v>
      </c>
      <c r="J9" s="56">
        <v>1.6</v>
      </c>
      <c r="K9" s="56" t="s">
        <v>354</v>
      </c>
      <c r="L9" s="56" t="s">
        <v>348</v>
      </c>
      <c r="M9" s="56">
        <v>4400.0</v>
      </c>
      <c r="N9" s="75">
        <v>6000.0</v>
      </c>
      <c r="O9" s="75">
        <v>2.64E7</v>
      </c>
    </row>
    <row r="10" ht="14.25" customHeight="1">
      <c r="A10" s="19">
        <v>1.7</v>
      </c>
      <c r="B10" s="56" t="s">
        <v>355</v>
      </c>
      <c r="C10" s="56" t="s">
        <v>352</v>
      </c>
      <c r="D10" s="75">
        <v>5604000.0</v>
      </c>
      <c r="E10" s="56">
        <v>1.0</v>
      </c>
      <c r="F10" s="75">
        <f t="shared" si="1"/>
        <v>5604000</v>
      </c>
      <c r="G10" s="56">
        <v>1.0</v>
      </c>
      <c r="H10" s="75">
        <f t="shared" si="2"/>
        <v>5604000</v>
      </c>
      <c r="J10" s="56">
        <v>1.7</v>
      </c>
      <c r="K10" s="56" t="s">
        <v>355</v>
      </c>
      <c r="L10" s="56" t="s">
        <v>352</v>
      </c>
      <c r="M10" s="56">
        <v>1.0</v>
      </c>
      <c r="N10" s="75">
        <v>5604000.0</v>
      </c>
      <c r="O10" s="75">
        <v>5604000.0</v>
      </c>
    </row>
    <row r="11" ht="14.25" customHeight="1">
      <c r="A11" s="19">
        <v>1.8</v>
      </c>
      <c r="B11" s="56" t="s">
        <v>356</v>
      </c>
      <c r="C11" s="56" t="s">
        <v>352</v>
      </c>
      <c r="D11" s="75">
        <v>2528300.0</v>
      </c>
      <c r="E11" s="56">
        <v>1.0</v>
      </c>
      <c r="F11" s="75">
        <f t="shared" si="1"/>
        <v>2528300</v>
      </c>
      <c r="G11" s="56">
        <v>1.0</v>
      </c>
      <c r="H11" s="75">
        <f t="shared" si="2"/>
        <v>2528300</v>
      </c>
      <c r="J11" s="56">
        <v>1.8</v>
      </c>
      <c r="K11" s="56" t="s">
        <v>356</v>
      </c>
      <c r="L11" s="56" t="s">
        <v>352</v>
      </c>
      <c r="M11" s="56">
        <v>1.0</v>
      </c>
      <c r="N11" s="75">
        <v>2528300.0</v>
      </c>
      <c r="O11" s="75">
        <v>2528300.0</v>
      </c>
    </row>
    <row r="12" ht="14.25" customHeight="1">
      <c r="A12" s="19">
        <v>1.9</v>
      </c>
      <c r="B12" s="56" t="s">
        <v>357</v>
      </c>
      <c r="C12" s="56" t="s">
        <v>352</v>
      </c>
      <c r="D12" s="75">
        <v>510000.0</v>
      </c>
      <c r="E12" s="56">
        <v>1.0</v>
      </c>
      <c r="F12" s="75">
        <f t="shared" si="1"/>
        <v>510000</v>
      </c>
      <c r="G12" s="56">
        <v>1.0</v>
      </c>
      <c r="H12" s="75">
        <f t="shared" si="2"/>
        <v>510000</v>
      </c>
      <c r="J12" s="56">
        <v>1.9</v>
      </c>
      <c r="K12" s="56" t="s">
        <v>357</v>
      </c>
      <c r="L12" s="56" t="s">
        <v>352</v>
      </c>
      <c r="M12" s="56">
        <v>1.0</v>
      </c>
      <c r="N12" s="75">
        <v>510000.0</v>
      </c>
      <c r="O12" s="75">
        <v>510000.0</v>
      </c>
    </row>
    <row r="13" ht="14.25" customHeight="1">
      <c r="A13" s="19" t="s">
        <v>358</v>
      </c>
      <c r="B13" s="56" t="s">
        <v>359</v>
      </c>
      <c r="C13" s="56" t="s">
        <v>352</v>
      </c>
      <c r="D13" s="75">
        <v>1.313992E7</v>
      </c>
      <c r="E13" s="56">
        <v>1.0</v>
      </c>
      <c r="F13" s="75">
        <f t="shared" si="1"/>
        <v>13139920</v>
      </c>
      <c r="G13" s="56">
        <v>1.0</v>
      </c>
      <c r="H13" s="75">
        <f t="shared" si="2"/>
        <v>13139920</v>
      </c>
      <c r="J13" s="56">
        <v>1.1</v>
      </c>
      <c r="K13" s="56" t="s">
        <v>359</v>
      </c>
      <c r="L13" s="56" t="s">
        <v>352</v>
      </c>
      <c r="M13" s="56">
        <v>1.0</v>
      </c>
      <c r="N13" s="80">
        <v>1.313992E7</v>
      </c>
      <c r="O13" s="80">
        <v>1.313992E7</v>
      </c>
    </row>
    <row r="14" ht="14.25" customHeight="1">
      <c r="A14" s="19" t="s">
        <v>339</v>
      </c>
      <c r="B14" s="56" t="s">
        <v>340</v>
      </c>
      <c r="F14" s="56" t="s">
        <v>344</v>
      </c>
      <c r="H14" s="56" t="s">
        <v>344</v>
      </c>
      <c r="J14" s="56" t="s">
        <v>339</v>
      </c>
      <c r="K14" s="56" t="s">
        <v>340</v>
      </c>
      <c r="O14" s="56" t="s">
        <v>344</v>
      </c>
    </row>
    <row r="15" ht="14.25" customHeight="1">
      <c r="A15" s="19">
        <v>1.11</v>
      </c>
      <c r="B15" s="56" t="s">
        <v>360</v>
      </c>
      <c r="F15" s="75">
        <f>SUM(F4:F13)</f>
        <v>203569363</v>
      </c>
      <c r="H15" s="75">
        <f>SUM(H4:H13)</f>
        <v>203569363</v>
      </c>
      <c r="J15" s="56">
        <v>1.11</v>
      </c>
      <c r="K15" s="56" t="s">
        <v>360</v>
      </c>
      <c r="O15" s="75">
        <v>2.03569363E8</v>
      </c>
    </row>
    <row r="16" ht="14.25" customHeight="1">
      <c r="A16" s="19">
        <v>1.12</v>
      </c>
      <c r="B16" s="56" t="s">
        <v>361</v>
      </c>
      <c r="E16" s="81">
        <v>0.03</v>
      </c>
      <c r="F16" s="75">
        <f>F15*E16</f>
        <v>6107080.89</v>
      </c>
      <c r="G16" s="81">
        <v>0.03</v>
      </c>
      <c r="H16" s="75">
        <f>H15*G16</f>
        <v>6107080.89</v>
      </c>
      <c r="J16" s="56">
        <v>1.12</v>
      </c>
      <c r="K16" s="56" t="s">
        <v>361</v>
      </c>
      <c r="N16" s="81">
        <v>0.03</v>
      </c>
      <c r="O16" s="75">
        <v>6107081.0</v>
      </c>
    </row>
    <row r="17" ht="14.25" customHeight="1">
      <c r="A17" s="19">
        <v>1.13</v>
      </c>
      <c r="B17" s="56" t="s">
        <v>362</v>
      </c>
      <c r="E17" s="81">
        <v>0.07</v>
      </c>
      <c r="F17" s="75">
        <f>F15*E17</f>
        <v>14249855.41</v>
      </c>
      <c r="G17" s="81">
        <v>0.07</v>
      </c>
      <c r="H17" s="75">
        <f>H15*G17</f>
        <v>14249855.41</v>
      </c>
      <c r="J17" s="56">
        <v>1.13</v>
      </c>
      <c r="K17" s="56" t="s">
        <v>362</v>
      </c>
      <c r="N17" s="81">
        <v>0.07</v>
      </c>
      <c r="O17" s="75">
        <v>1.4249855E7</v>
      </c>
    </row>
    <row r="18" ht="14.25" customHeight="1">
      <c r="A18" s="19">
        <v>1.14</v>
      </c>
      <c r="B18" s="56" t="s">
        <v>363</v>
      </c>
      <c r="F18" s="75">
        <f>SUM(F15:F17)</f>
        <v>223926299.3</v>
      </c>
      <c r="H18" s="75">
        <f>SUM(H15:H17)</f>
        <v>223926299.3</v>
      </c>
      <c r="J18" s="56">
        <v>1.14</v>
      </c>
      <c r="K18" s="56" t="s">
        <v>363</v>
      </c>
      <c r="O18" s="75">
        <v>2.23296299E8</v>
      </c>
    </row>
    <row r="19" ht="14.25" customHeight="1">
      <c r="A19" s="19">
        <v>1.15</v>
      </c>
      <c r="B19" s="56" t="s">
        <v>364</v>
      </c>
      <c r="E19" s="81">
        <v>0.19</v>
      </c>
      <c r="F19" s="75">
        <f>F18*E19</f>
        <v>42545996.87</v>
      </c>
      <c r="G19" s="81">
        <v>0.19</v>
      </c>
      <c r="H19" s="75">
        <f>H18*G19</f>
        <v>42545996.87</v>
      </c>
      <c r="J19" s="56">
        <v>1.15</v>
      </c>
      <c r="K19" s="56" t="s">
        <v>364</v>
      </c>
      <c r="N19" s="81">
        <v>0.19</v>
      </c>
      <c r="O19" s="75">
        <v>4.2545997E7</v>
      </c>
    </row>
    <row r="20" ht="14.25" customHeight="1">
      <c r="A20" s="19">
        <v>1.16</v>
      </c>
      <c r="B20" s="56" t="s">
        <v>365</v>
      </c>
      <c r="F20" s="75">
        <f>SUM(F18:F19)</f>
        <v>266472296.2</v>
      </c>
      <c r="H20" s="75">
        <f>SUM(H18:H19)</f>
        <v>266472296.2</v>
      </c>
      <c r="J20" s="56">
        <v>1.16</v>
      </c>
      <c r="K20" s="56" t="s">
        <v>365</v>
      </c>
      <c r="O20" s="75">
        <v>2.66472296E8</v>
      </c>
    </row>
    <row r="21" ht="14.25" customHeight="1">
      <c r="A21" s="19"/>
      <c r="E21" s="56" t="s">
        <v>333</v>
      </c>
      <c r="F21" s="75"/>
      <c r="H21" s="75"/>
      <c r="O21" s="75"/>
    </row>
    <row r="22" ht="14.25" customHeight="1">
      <c r="A22" s="7" t="s">
        <v>366</v>
      </c>
      <c r="D22" s="7" t="s">
        <v>367</v>
      </c>
      <c r="E22" s="7">
        <f>Principal!$C$4</f>
        <v>100</v>
      </c>
      <c r="F22" s="7" t="s">
        <v>368</v>
      </c>
      <c r="G22" s="7">
        <v>100.0</v>
      </c>
      <c r="H22" s="7" t="s">
        <v>369</v>
      </c>
    </row>
    <row r="23" ht="14.25" customHeight="1">
      <c r="A23" s="82" t="s">
        <v>339</v>
      </c>
      <c r="B23" s="38" t="s">
        <v>340</v>
      </c>
      <c r="C23" s="38" t="s">
        <v>341</v>
      </c>
      <c r="D23" s="38" t="s">
        <v>342</v>
      </c>
      <c r="E23" s="38" t="s">
        <v>343</v>
      </c>
      <c r="F23" s="38" t="s">
        <v>344</v>
      </c>
      <c r="G23" s="38" t="s">
        <v>370</v>
      </c>
      <c r="H23" s="38" t="s">
        <v>371</v>
      </c>
      <c r="I23" s="38"/>
      <c r="J23" s="38" t="s">
        <v>339</v>
      </c>
      <c r="K23" s="38" t="s">
        <v>340</v>
      </c>
      <c r="L23" s="38" t="s">
        <v>341</v>
      </c>
      <c r="M23" s="38" t="s">
        <v>343</v>
      </c>
      <c r="N23" s="38" t="s">
        <v>342</v>
      </c>
      <c r="O23" s="38" t="s">
        <v>344</v>
      </c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</row>
    <row r="24" ht="14.25" customHeight="1">
      <c r="A24" s="19">
        <v>1.1</v>
      </c>
      <c r="B24" s="38" t="s">
        <v>347</v>
      </c>
      <c r="C24" s="56" t="s">
        <v>348</v>
      </c>
      <c r="D24" s="75">
        <v>60000.0</v>
      </c>
      <c r="E24" s="56">
        <v>8.0</v>
      </c>
      <c r="F24" s="75">
        <f t="shared" ref="F24:F41" si="4">D24*E24</f>
        <v>480000</v>
      </c>
      <c r="G24" s="56">
        <v>8.0</v>
      </c>
      <c r="H24" s="75">
        <f t="shared" ref="H24:H26" si="5">G24*D24</f>
        <v>480000</v>
      </c>
      <c r="J24" s="56">
        <v>1.1</v>
      </c>
      <c r="K24" s="38" t="s">
        <v>347</v>
      </c>
      <c r="L24" s="56" t="s">
        <v>348</v>
      </c>
      <c r="M24" s="56">
        <v>8.0</v>
      </c>
      <c r="N24" s="75">
        <v>60000.0</v>
      </c>
      <c r="O24" s="75">
        <v>480000.0</v>
      </c>
    </row>
    <row r="25" ht="14.25" customHeight="1">
      <c r="A25" s="19">
        <v>1.2</v>
      </c>
      <c r="B25" s="38" t="s">
        <v>372</v>
      </c>
      <c r="C25" s="56" t="s">
        <v>341</v>
      </c>
      <c r="D25" s="75">
        <v>9934590.0</v>
      </c>
      <c r="E25" s="77">
        <f>ROUNDUP($E$2*G25/$G$2,2)</f>
        <v>1</v>
      </c>
      <c r="F25" s="75">
        <f t="shared" si="4"/>
        <v>9934590</v>
      </c>
      <c r="G25" s="56">
        <v>1.0</v>
      </c>
      <c r="H25" s="75">
        <f t="shared" si="5"/>
        <v>9934590</v>
      </c>
      <c r="J25" s="56">
        <v>1.2</v>
      </c>
      <c r="K25" s="38" t="s">
        <v>373</v>
      </c>
      <c r="L25" s="56" t="s">
        <v>341</v>
      </c>
      <c r="M25" s="56">
        <v>1.0</v>
      </c>
      <c r="N25" s="75">
        <v>9934590.0</v>
      </c>
      <c r="O25" s="75">
        <v>9934590.0</v>
      </c>
    </row>
    <row r="26" ht="14.25" customHeight="1">
      <c r="A26" s="19">
        <v>1.3</v>
      </c>
      <c r="B26" s="38" t="s">
        <v>374</v>
      </c>
      <c r="C26" s="56" t="s">
        <v>341</v>
      </c>
      <c r="D26" s="75">
        <v>1.2718492E7</v>
      </c>
      <c r="E26" s="56">
        <v>1.0</v>
      </c>
      <c r="F26" s="75">
        <f t="shared" si="4"/>
        <v>12718492</v>
      </c>
      <c r="G26" s="56">
        <v>1.0</v>
      </c>
      <c r="H26" s="75">
        <f t="shared" si="5"/>
        <v>12718492</v>
      </c>
      <c r="J26" s="56">
        <v>1.3</v>
      </c>
      <c r="K26" s="38" t="s">
        <v>375</v>
      </c>
      <c r="L26" s="56" t="s">
        <v>341</v>
      </c>
      <c r="M26" s="56">
        <v>1.0</v>
      </c>
      <c r="N26" s="75">
        <v>1.2718492E7</v>
      </c>
      <c r="O26" s="75">
        <v>1.2718492E7</v>
      </c>
    </row>
    <row r="27" ht="14.25" customHeight="1">
      <c r="A27" s="19">
        <v>1.4</v>
      </c>
      <c r="B27" s="38" t="s">
        <v>376</v>
      </c>
      <c r="C27" s="56" t="s">
        <v>341</v>
      </c>
      <c r="E27" s="56">
        <v>1.0</v>
      </c>
      <c r="F27" s="75">
        <f t="shared" si="4"/>
        <v>0</v>
      </c>
      <c r="G27" s="56">
        <v>1.0</v>
      </c>
      <c r="J27" s="56">
        <v>1.4</v>
      </c>
      <c r="K27" s="38" t="s">
        <v>377</v>
      </c>
      <c r="L27" s="56" t="s">
        <v>341</v>
      </c>
      <c r="M27" s="56">
        <v>1.0</v>
      </c>
    </row>
    <row r="28" ht="14.25" customHeight="1">
      <c r="A28" s="19">
        <v>1.5</v>
      </c>
      <c r="B28" s="38" t="s">
        <v>376</v>
      </c>
      <c r="C28" s="56" t="s">
        <v>341</v>
      </c>
      <c r="D28" s="75">
        <v>1192127.0</v>
      </c>
      <c r="E28" s="56">
        <v>1.0</v>
      </c>
      <c r="F28" s="75">
        <f t="shared" si="4"/>
        <v>1192127</v>
      </c>
      <c r="G28" s="56">
        <v>1.0</v>
      </c>
      <c r="H28" s="75">
        <f>G27*D28</f>
        <v>1192127</v>
      </c>
      <c r="J28" s="56">
        <v>1.5</v>
      </c>
      <c r="K28" s="38" t="s">
        <v>377</v>
      </c>
      <c r="L28" s="56" t="s">
        <v>341</v>
      </c>
      <c r="M28" s="56">
        <v>1.0</v>
      </c>
      <c r="N28" s="75">
        <v>1192127.0</v>
      </c>
      <c r="O28" s="75">
        <v>1192127.0</v>
      </c>
    </row>
    <row r="29" ht="14.25" customHeight="1">
      <c r="A29" s="19">
        <v>1.6</v>
      </c>
      <c r="B29" s="38" t="s">
        <v>378</v>
      </c>
      <c r="C29" s="56" t="s">
        <v>341</v>
      </c>
      <c r="D29" s="75">
        <v>288955.0</v>
      </c>
      <c r="E29" s="83">
        <f>ROUNDUP($E$22*G29/$G$22,0)</f>
        <v>12</v>
      </c>
      <c r="F29" s="75">
        <f t="shared" si="4"/>
        <v>3467460</v>
      </c>
      <c r="G29" s="56">
        <v>12.0</v>
      </c>
      <c r="H29" s="75">
        <f t="shared" ref="H29:H40" si="6">G29*D29</f>
        <v>3467460</v>
      </c>
      <c r="J29" s="56">
        <v>1.6</v>
      </c>
      <c r="K29" s="38" t="s">
        <v>378</v>
      </c>
      <c r="L29" s="56" t="s">
        <v>341</v>
      </c>
      <c r="M29" s="56">
        <v>12.0</v>
      </c>
      <c r="N29" s="75">
        <v>288955.0</v>
      </c>
      <c r="O29" s="75">
        <v>3467460.0</v>
      </c>
    </row>
    <row r="30" ht="14.25" customHeight="1">
      <c r="A30" s="19">
        <v>1.7</v>
      </c>
      <c r="B30" s="38" t="s">
        <v>379</v>
      </c>
      <c r="C30" s="56" t="s">
        <v>380</v>
      </c>
      <c r="D30" s="75">
        <v>20676.0</v>
      </c>
      <c r="E30" s="84">
        <f>ROUNDUP($E$22*G30/$G$22,2)</f>
        <v>459</v>
      </c>
      <c r="F30" s="75">
        <f t="shared" si="4"/>
        <v>9490284</v>
      </c>
      <c r="G30" s="56">
        <v>459.0</v>
      </c>
      <c r="H30" s="75">
        <f t="shared" si="6"/>
        <v>9490284</v>
      </c>
      <c r="J30" s="56">
        <v>1.7</v>
      </c>
      <c r="K30" s="38" t="s">
        <v>381</v>
      </c>
      <c r="L30" s="56" t="s">
        <v>380</v>
      </c>
      <c r="M30" s="56">
        <v>459.0</v>
      </c>
      <c r="N30" s="75">
        <v>20676.0</v>
      </c>
      <c r="O30" s="75">
        <v>9490284.0</v>
      </c>
    </row>
    <row r="31" ht="14.25" customHeight="1">
      <c r="A31" s="19">
        <v>1.8</v>
      </c>
      <c r="B31" s="38" t="s">
        <v>382</v>
      </c>
      <c r="C31" s="56" t="s">
        <v>341</v>
      </c>
      <c r="D31" s="75">
        <v>3386565.0</v>
      </c>
      <c r="E31" s="56">
        <v>1.0</v>
      </c>
      <c r="F31" s="75">
        <f t="shared" si="4"/>
        <v>3386565</v>
      </c>
      <c r="G31" s="56">
        <v>1.0</v>
      </c>
      <c r="H31" s="75">
        <f t="shared" si="6"/>
        <v>3386565</v>
      </c>
      <c r="J31" s="56">
        <v>1.8</v>
      </c>
      <c r="K31" s="38" t="s">
        <v>383</v>
      </c>
      <c r="L31" s="56" t="s">
        <v>341</v>
      </c>
      <c r="M31" s="56">
        <v>1.0</v>
      </c>
      <c r="N31" s="75">
        <v>3386565.0</v>
      </c>
      <c r="O31" s="75">
        <v>3386565.0</v>
      </c>
    </row>
    <row r="32" ht="14.25" customHeight="1">
      <c r="A32" s="19">
        <v>1.9</v>
      </c>
      <c r="B32" s="38" t="s">
        <v>384</v>
      </c>
      <c r="C32" s="56" t="s">
        <v>341</v>
      </c>
      <c r="D32" s="75">
        <v>93358.0</v>
      </c>
      <c r="E32" s="56">
        <v>3.0</v>
      </c>
      <c r="F32" s="75">
        <f t="shared" si="4"/>
        <v>280074</v>
      </c>
      <c r="G32" s="56">
        <v>3.0</v>
      </c>
      <c r="H32" s="75">
        <f t="shared" si="6"/>
        <v>280074</v>
      </c>
      <c r="J32" s="56">
        <v>1.9</v>
      </c>
      <c r="K32" s="38" t="s">
        <v>384</v>
      </c>
      <c r="L32" s="56" t="s">
        <v>341</v>
      </c>
      <c r="M32" s="56">
        <v>3.0</v>
      </c>
      <c r="N32" s="75">
        <v>93600.0</v>
      </c>
      <c r="O32" s="75">
        <v>280800.0</v>
      </c>
    </row>
    <row r="33" ht="14.25" customHeight="1">
      <c r="A33" s="19" t="s">
        <v>358</v>
      </c>
      <c r="B33" s="38" t="s">
        <v>385</v>
      </c>
      <c r="C33" s="56" t="s">
        <v>341</v>
      </c>
      <c r="D33" s="75">
        <v>45403.0</v>
      </c>
      <c r="E33" s="56">
        <v>5.0</v>
      </c>
      <c r="F33" s="75">
        <f t="shared" si="4"/>
        <v>227015</v>
      </c>
      <c r="G33" s="56">
        <v>5.0</v>
      </c>
      <c r="H33" s="75">
        <f t="shared" si="6"/>
        <v>227015</v>
      </c>
      <c r="J33" s="56">
        <v>1.1</v>
      </c>
      <c r="K33" s="38" t="s">
        <v>385</v>
      </c>
      <c r="L33" s="56" t="s">
        <v>341</v>
      </c>
      <c r="M33" s="56">
        <v>5.0</v>
      </c>
      <c r="N33" s="75">
        <v>45403.0</v>
      </c>
      <c r="O33" s="75">
        <v>227015.0</v>
      </c>
    </row>
    <row r="34" ht="14.25" customHeight="1">
      <c r="A34" s="19">
        <v>1.11</v>
      </c>
      <c r="B34" s="38" t="s">
        <v>386</v>
      </c>
      <c r="C34" s="56" t="s">
        <v>352</v>
      </c>
      <c r="D34" s="75">
        <v>3471751.0</v>
      </c>
      <c r="E34" s="56">
        <v>1.0</v>
      </c>
      <c r="F34" s="75">
        <f t="shared" si="4"/>
        <v>3471751</v>
      </c>
      <c r="G34" s="56">
        <v>1.0</v>
      </c>
      <c r="H34" s="75">
        <f t="shared" si="6"/>
        <v>3471751</v>
      </c>
      <c r="J34" s="56">
        <v>1.11</v>
      </c>
      <c r="K34" s="38" t="s">
        <v>387</v>
      </c>
      <c r="L34" s="56" t="s">
        <v>352</v>
      </c>
      <c r="M34" s="56">
        <v>1.0</v>
      </c>
      <c r="N34" s="75">
        <v>3471751.0</v>
      </c>
      <c r="O34" s="75">
        <v>3471751.0</v>
      </c>
    </row>
    <row r="35" ht="14.25" customHeight="1">
      <c r="A35" s="19">
        <v>1.12</v>
      </c>
      <c r="B35" s="38" t="s">
        <v>388</v>
      </c>
      <c r="C35" s="56" t="s">
        <v>341</v>
      </c>
      <c r="D35" s="75">
        <v>4876737.0</v>
      </c>
      <c r="E35" s="56">
        <v>1.0</v>
      </c>
      <c r="F35" s="75">
        <f t="shared" si="4"/>
        <v>4876737</v>
      </c>
      <c r="G35" s="56">
        <v>1.0</v>
      </c>
      <c r="H35" s="75">
        <f t="shared" si="6"/>
        <v>4876737</v>
      </c>
      <c r="J35" s="56">
        <v>1.12</v>
      </c>
      <c r="K35" s="38" t="s">
        <v>389</v>
      </c>
      <c r="L35" s="56" t="s">
        <v>341</v>
      </c>
      <c r="M35" s="56">
        <v>1.0</v>
      </c>
      <c r="N35" s="75">
        <v>4876737.0</v>
      </c>
      <c r="O35" s="75">
        <v>4876737.0</v>
      </c>
    </row>
    <row r="36" ht="14.25" customHeight="1">
      <c r="A36" s="19">
        <v>1.13</v>
      </c>
      <c r="B36" s="38" t="s">
        <v>390</v>
      </c>
      <c r="C36" s="56" t="s">
        <v>352</v>
      </c>
      <c r="D36" s="75">
        <v>2196721.0</v>
      </c>
      <c r="E36" s="56">
        <v>1.0</v>
      </c>
      <c r="F36" s="75">
        <f t="shared" si="4"/>
        <v>2196721</v>
      </c>
      <c r="G36" s="56">
        <v>1.0</v>
      </c>
      <c r="H36" s="75">
        <f t="shared" si="6"/>
        <v>2196721</v>
      </c>
      <c r="J36" s="56">
        <v>1.13</v>
      </c>
      <c r="K36" s="38" t="s">
        <v>390</v>
      </c>
      <c r="L36" s="56" t="s">
        <v>352</v>
      </c>
      <c r="M36" s="56">
        <v>1.0</v>
      </c>
      <c r="N36" s="80">
        <v>2196721.0</v>
      </c>
      <c r="O36" s="80">
        <v>2196721.0</v>
      </c>
    </row>
    <row r="37" ht="14.25" customHeight="1">
      <c r="A37" s="19">
        <v>1.14</v>
      </c>
      <c r="B37" s="38" t="s">
        <v>354</v>
      </c>
      <c r="C37" s="56" t="s">
        <v>348</v>
      </c>
      <c r="D37" s="75">
        <v>9350043.0</v>
      </c>
      <c r="E37" s="85">
        <f>$E$22*G37/$G$22</f>
        <v>1</v>
      </c>
      <c r="F37" s="75">
        <f t="shared" si="4"/>
        <v>9350043</v>
      </c>
      <c r="G37" s="56">
        <v>1.0</v>
      </c>
      <c r="H37" s="75">
        <f t="shared" si="6"/>
        <v>9350043</v>
      </c>
      <c r="J37" s="56">
        <v>1.14</v>
      </c>
      <c r="K37" s="38" t="s">
        <v>354</v>
      </c>
      <c r="L37" s="56" t="s">
        <v>348</v>
      </c>
      <c r="M37" s="56">
        <v>1.0</v>
      </c>
      <c r="N37" s="80">
        <v>9350043.0</v>
      </c>
      <c r="O37" s="80">
        <v>9350043.0</v>
      </c>
    </row>
    <row r="38" ht="14.25" customHeight="1">
      <c r="A38" s="19">
        <v>1.15</v>
      </c>
      <c r="B38" s="38" t="s">
        <v>355</v>
      </c>
      <c r="C38" s="56" t="s">
        <v>352</v>
      </c>
      <c r="D38" s="75">
        <v>1350000.0</v>
      </c>
      <c r="E38" s="56">
        <v>1.0</v>
      </c>
      <c r="F38" s="75">
        <f t="shared" si="4"/>
        <v>1350000</v>
      </c>
      <c r="G38" s="56">
        <v>1.0</v>
      </c>
      <c r="H38" s="75">
        <f t="shared" si="6"/>
        <v>1350000</v>
      </c>
      <c r="J38" s="56">
        <v>1.15</v>
      </c>
      <c r="K38" s="38" t="s">
        <v>355</v>
      </c>
      <c r="L38" s="56" t="s">
        <v>352</v>
      </c>
      <c r="M38" s="56">
        <v>1.0</v>
      </c>
      <c r="N38" s="80">
        <v>1350000.0</v>
      </c>
      <c r="O38" s="80">
        <v>1350000.0</v>
      </c>
    </row>
    <row r="39" ht="14.25" customHeight="1">
      <c r="A39" s="19">
        <v>1.16</v>
      </c>
      <c r="B39" s="38" t="s">
        <v>391</v>
      </c>
      <c r="C39" s="56" t="s">
        <v>352</v>
      </c>
      <c r="D39" s="75">
        <v>1200000.0</v>
      </c>
      <c r="E39" s="56">
        <v>1.0</v>
      </c>
      <c r="F39" s="75">
        <f t="shared" si="4"/>
        <v>1200000</v>
      </c>
      <c r="G39" s="56">
        <v>1.0</v>
      </c>
      <c r="H39" s="75">
        <f t="shared" si="6"/>
        <v>1200000</v>
      </c>
      <c r="J39" s="56">
        <v>1.16</v>
      </c>
      <c r="K39" s="38" t="s">
        <v>391</v>
      </c>
      <c r="L39" s="56" t="s">
        <v>352</v>
      </c>
      <c r="M39" s="56">
        <v>1.0</v>
      </c>
      <c r="N39" s="75">
        <v>1200000.0</v>
      </c>
      <c r="O39" s="75">
        <v>1200000.0</v>
      </c>
    </row>
    <row r="40" ht="14.25" customHeight="1">
      <c r="A40" s="19">
        <v>1.17</v>
      </c>
      <c r="B40" s="38" t="s">
        <v>357</v>
      </c>
      <c r="C40" s="56" t="s">
        <v>352</v>
      </c>
      <c r="D40" s="75">
        <v>890000.0</v>
      </c>
      <c r="E40" s="56">
        <v>1.0</v>
      </c>
      <c r="F40" s="75">
        <f t="shared" si="4"/>
        <v>890000</v>
      </c>
      <c r="G40" s="56">
        <v>1.0</v>
      </c>
      <c r="H40" s="75">
        <f t="shared" si="6"/>
        <v>890000</v>
      </c>
      <c r="J40" s="56">
        <v>1.17</v>
      </c>
      <c r="K40" s="38" t="s">
        <v>357</v>
      </c>
      <c r="L40" s="56" t="s">
        <v>352</v>
      </c>
      <c r="M40" s="56">
        <v>1.0</v>
      </c>
      <c r="N40" s="75">
        <v>890000.0</v>
      </c>
      <c r="O40" s="75">
        <v>890000.0</v>
      </c>
    </row>
    <row r="41" ht="14.25" customHeight="1">
      <c r="A41" s="19" t="s">
        <v>392</v>
      </c>
      <c r="B41" s="38" t="s">
        <v>359</v>
      </c>
      <c r="C41" s="56" t="s">
        <v>352</v>
      </c>
      <c r="D41" s="75">
        <v>0.0</v>
      </c>
      <c r="E41" s="56">
        <v>0.0</v>
      </c>
      <c r="F41" s="75">
        <f t="shared" si="4"/>
        <v>0</v>
      </c>
      <c r="G41" s="56">
        <v>0.0</v>
      </c>
      <c r="H41" s="75">
        <f>D41*G41</f>
        <v>0</v>
      </c>
      <c r="K41" s="38"/>
      <c r="N41" s="75"/>
      <c r="O41" s="75"/>
    </row>
    <row r="42" ht="14.25" customHeight="1">
      <c r="A42" s="19" t="s">
        <v>339</v>
      </c>
      <c r="B42" s="38" t="s">
        <v>340</v>
      </c>
      <c r="F42" s="56" t="s">
        <v>344</v>
      </c>
      <c r="H42" s="56" t="s">
        <v>344</v>
      </c>
      <c r="J42" s="56" t="s">
        <v>339</v>
      </c>
      <c r="K42" s="38" t="s">
        <v>340</v>
      </c>
      <c r="O42" s="56" t="s">
        <v>344</v>
      </c>
    </row>
    <row r="43" ht="14.25" customHeight="1">
      <c r="A43" s="19">
        <v>1.19</v>
      </c>
      <c r="B43" s="38" t="s">
        <v>393</v>
      </c>
      <c r="F43" s="75">
        <f>SUM(F24:F40)</f>
        <v>64511859</v>
      </c>
      <c r="H43" s="75">
        <f>SUM(H24:H40)</f>
        <v>64511859</v>
      </c>
      <c r="J43" s="56">
        <v>1.19</v>
      </c>
      <c r="K43" s="38" t="s">
        <v>393</v>
      </c>
      <c r="O43" s="75">
        <v>6.451186E7</v>
      </c>
    </row>
    <row r="44" ht="14.25" customHeight="1">
      <c r="A44" s="19" t="s">
        <v>394</v>
      </c>
      <c r="B44" s="38" t="s">
        <v>395</v>
      </c>
      <c r="D44" s="86"/>
      <c r="E44" s="86">
        <v>0.085</v>
      </c>
      <c r="F44" s="75">
        <f t="shared" ref="F44:F45" si="7">$F$43*E44</f>
        <v>5483508.015</v>
      </c>
      <c r="G44" s="86">
        <v>0.085</v>
      </c>
      <c r="H44" s="75">
        <f>$H$43*G44</f>
        <v>5483508.015</v>
      </c>
      <c r="J44" s="56">
        <v>1.2</v>
      </c>
      <c r="K44" s="38" t="s">
        <v>395</v>
      </c>
      <c r="N44" s="86">
        <v>0.085</v>
      </c>
      <c r="O44" s="75">
        <v>5483508.0</v>
      </c>
    </row>
    <row r="45" ht="14.25" customHeight="1">
      <c r="A45" s="19">
        <v>1.21</v>
      </c>
      <c r="B45" s="38" t="s">
        <v>396</v>
      </c>
      <c r="D45" s="86"/>
      <c r="E45" s="86">
        <v>0.15</v>
      </c>
      <c r="F45" s="75">
        <f t="shared" si="7"/>
        <v>9676778.85</v>
      </c>
      <c r="G45" s="86">
        <v>0.15</v>
      </c>
      <c r="H45" s="75">
        <v>9676719.0</v>
      </c>
      <c r="J45" s="56">
        <v>1.21</v>
      </c>
      <c r="K45" s="38" t="s">
        <v>396</v>
      </c>
      <c r="N45" s="86">
        <v>0.15</v>
      </c>
      <c r="O45" s="75">
        <v>9676719.0</v>
      </c>
    </row>
    <row r="46" ht="14.25" customHeight="1">
      <c r="A46" s="19">
        <v>1.22</v>
      </c>
      <c r="B46" s="38" t="s">
        <v>397</v>
      </c>
      <c r="D46" s="86"/>
      <c r="E46" s="86"/>
      <c r="F46" s="75">
        <f>SUM(F43:F45)</f>
        <v>79672145.87</v>
      </c>
      <c r="G46" s="86"/>
      <c r="H46" s="75">
        <f>SUM(H43:H45)</f>
        <v>79672086.02</v>
      </c>
      <c r="J46" s="56">
        <v>1.22</v>
      </c>
      <c r="K46" s="38" t="s">
        <v>397</v>
      </c>
      <c r="N46" s="86"/>
      <c r="O46" s="75">
        <v>7.9062747E7</v>
      </c>
    </row>
    <row r="47" ht="14.25" customHeight="1">
      <c r="A47" s="19">
        <v>1.23</v>
      </c>
      <c r="B47" s="38" t="s">
        <v>398</v>
      </c>
      <c r="D47" s="86"/>
      <c r="E47" s="86">
        <v>0.19</v>
      </c>
      <c r="F47" s="75">
        <f>F46*E47</f>
        <v>15137707.71</v>
      </c>
      <c r="G47" s="86">
        <v>0.19</v>
      </c>
      <c r="H47" s="75">
        <f>H46*G47</f>
        <v>15137696.34</v>
      </c>
      <c r="J47" s="56">
        <v>1.23</v>
      </c>
      <c r="K47" s="38" t="s">
        <v>398</v>
      </c>
      <c r="N47" s="86">
        <v>0.19</v>
      </c>
      <c r="O47" s="75">
        <v>1.5071908E7</v>
      </c>
    </row>
    <row r="48" ht="14.25" customHeight="1">
      <c r="A48" s="19">
        <v>1.24</v>
      </c>
      <c r="B48" s="38" t="s">
        <v>399</v>
      </c>
      <c r="F48" s="75">
        <f>SUM(F46:F47)</f>
        <v>94809853.58</v>
      </c>
      <c r="H48" s="75">
        <f>SUM(H46:H47)</f>
        <v>94809782.36</v>
      </c>
      <c r="J48" s="56">
        <v>1.24</v>
      </c>
      <c r="K48" s="38" t="s">
        <v>399</v>
      </c>
      <c r="O48" s="75">
        <v>9.4809654E7</v>
      </c>
    </row>
    <row r="49" ht="14.25" customHeight="1">
      <c r="A49" s="19"/>
      <c r="B49" s="38"/>
      <c r="K49" s="38"/>
    </row>
    <row r="50" ht="14.25" customHeight="1">
      <c r="A50" s="19" t="s">
        <v>339</v>
      </c>
      <c r="B50" s="38" t="s">
        <v>340</v>
      </c>
      <c r="F50" s="56" t="s">
        <v>344</v>
      </c>
      <c r="H50" s="56" t="s">
        <v>344</v>
      </c>
      <c r="J50" s="56" t="s">
        <v>339</v>
      </c>
      <c r="K50" s="38" t="s">
        <v>340</v>
      </c>
      <c r="O50" s="56" t="s">
        <v>344</v>
      </c>
    </row>
    <row r="51" ht="14.25" customHeight="1">
      <c r="A51" s="19">
        <v>1.25</v>
      </c>
      <c r="B51" s="38" t="s">
        <v>400</v>
      </c>
      <c r="F51" s="75">
        <f>F48</f>
        <v>94809853.58</v>
      </c>
      <c r="H51" s="75">
        <f>H48</f>
        <v>94809782.36</v>
      </c>
      <c r="J51" s="56">
        <v>1.25</v>
      </c>
      <c r="K51" s="38" t="s">
        <v>400</v>
      </c>
      <c r="O51" s="75">
        <v>9.4809854E7</v>
      </c>
    </row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7.43"/>
    <col customWidth="1" min="2" max="13" width="11.14"/>
    <col customWidth="1" min="14" max="15" width="8.71"/>
    <col customWidth="1" min="16" max="16" width="14.57"/>
    <col customWidth="1" min="17" max="18" width="14.29"/>
    <col customWidth="1" min="19" max="20" width="11.0"/>
    <col customWidth="1" min="21" max="26" width="8.71"/>
  </cols>
  <sheetData>
    <row r="1" ht="14.25" customHeight="1">
      <c r="A1" s="7" t="s">
        <v>401</v>
      </c>
      <c r="B1" s="7" t="s">
        <v>17</v>
      </c>
      <c r="C1" s="7" t="s">
        <v>18</v>
      </c>
      <c r="D1" s="7" t="s">
        <v>19</v>
      </c>
      <c r="E1" s="7" t="s">
        <v>20</v>
      </c>
      <c r="F1" s="7" t="s">
        <v>21</v>
      </c>
      <c r="G1" s="7" t="s">
        <v>22</v>
      </c>
      <c r="H1" s="7" t="s">
        <v>23</v>
      </c>
      <c r="I1" s="7" t="s">
        <v>24</v>
      </c>
      <c r="J1" s="7" t="s">
        <v>25</v>
      </c>
      <c r="K1" s="7" t="s">
        <v>26</v>
      </c>
      <c r="L1" s="7" t="s">
        <v>27</v>
      </c>
      <c r="M1" s="7" t="s">
        <v>28</v>
      </c>
      <c r="N1" s="7" t="s">
        <v>402</v>
      </c>
      <c r="O1" s="7" t="s">
        <v>403</v>
      </c>
      <c r="P1" s="7" t="s">
        <v>404</v>
      </c>
      <c r="Q1" s="7" t="s">
        <v>405</v>
      </c>
      <c r="R1" s="7" t="s">
        <v>406</v>
      </c>
      <c r="S1" s="7" t="s">
        <v>407</v>
      </c>
      <c r="T1" s="7" t="s">
        <v>408</v>
      </c>
    </row>
    <row r="2" ht="14.25" customHeight="1">
      <c r="A2" s="56" t="s">
        <v>178</v>
      </c>
      <c r="B2" s="87">
        <v>172.96818598108302</v>
      </c>
      <c r="C2" s="87">
        <v>151.22620572047347</v>
      </c>
      <c r="D2" s="87">
        <v>151.34474376942458</v>
      </c>
      <c r="E2" s="87">
        <v>113.25441016013562</v>
      </c>
      <c r="F2" s="87">
        <v>84.69282287010152</v>
      </c>
      <c r="G2" s="87">
        <v>71.31994000792267</v>
      </c>
      <c r="H2" s="87">
        <v>79.06964326042971</v>
      </c>
      <c r="I2" s="87">
        <v>91.80357443546286</v>
      </c>
      <c r="J2" s="87">
        <v>113.67322039279397</v>
      </c>
      <c r="K2" s="87">
        <v>138.32003551604097</v>
      </c>
      <c r="L2" s="87">
        <v>156.79299765696746</v>
      </c>
      <c r="M2" s="87">
        <v>171.56851077021466</v>
      </c>
      <c r="N2" s="56">
        <v>27.0</v>
      </c>
      <c r="O2" s="56">
        <v>-11.0</v>
      </c>
      <c r="P2" s="56">
        <v>-34.03</v>
      </c>
      <c r="Q2" s="56">
        <v>-71.1</v>
      </c>
      <c r="R2" s="56">
        <v>4.1</v>
      </c>
      <c r="S2" s="56">
        <v>1495.88</v>
      </c>
      <c r="T2" s="81">
        <v>0.17</v>
      </c>
    </row>
    <row r="3" ht="14.25" customHeight="1">
      <c r="A3" s="56" t="s">
        <v>409</v>
      </c>
      <c r="B3" s="87">
        <v>169.78993966421137</v>
      </c>
      <c r="C3" s="87">
        <v>149.0730967574263</v>
      </c>
      <c r="D3" s="87">
        <v>150.6919476647143</v>
      </c>
      <c r="E3" s="87">
        <v>115.82793201618486</v>
      </c>
      <c r="F3" s="87">
        <v>88.01722150541869</v>
      </c>
      <c r="G3" s="87">
        <v>75.50471956289071</v>
      </c>
      <c r="H3" s="87">
        <v>79.55448767181406</v>
      </c>
      <c r="I3" s="87">
        <v>90.22032013091503</v>
      </c>
      <c r="J3" s="87">
        <v>112.67543058659406</v>
      </c>
      <c r="K3" s="87">
        <v>137.78094204859</v>
      </c>
      <c r="L3" s="87">
        <v>155.35533312694173</v>
      </c>
      <c r="M3" s="87">
        <v>168.21348013569323</v>
      </c>
      <c r="N3" s="56">
        <v>27.0</v>
      </c>
      <c r="O3" s="56">
        <v>-9.0</v>
      </c>
      <c r="P3" s="56">
        <v>-33.73</v>
      </c>
      <c r="Q3" s="56">
        <v>-70.74</v>
      </c>
      <c r="R3" s="56">
        <v>4.09</v>
      </c>
      <c r="S3" s="56">
        <v>1492.57</v>
      </c>
      <c r="T3" s="81">
        <v>0.17</v>
      </c>
    </row>
    <row r="4" ht="14.25" customHeight="1">
      <c r="A4" s="56" t="s">
        <v>410</v>
      </c>
      <c r="B4" s="87">
        <v>170.21718801416142</v>
      </c>
      <c r="C4" s="87">
        <v>149.21359523342196</v>
      </c>
      <c r="D4" s="87">
        <v>149.65399470023243</v>
      </c>
      <c r="E4" s="87">
        <v>113.22724417321643</v>
      </c>
      <c r="F4" s="87">
        <v>86.44446904638535</v>
      </c>
      <c r="G4" s="87">
        <v>73.31260979517917</v>
      </c>
      <c r="H4" s="87">
        <v>77.75357667018382</v>
      </c>
      <c r="I4" s="87">
        <v>89.39915691653299</v>
      </c>
      <c r="J4" s="87">
        <v>111.41866188196184</v>
      </c>
      <c r="K4" s="87">
        <v>137.6455583991867</v>
      </c>
      <c r="L4" s="87">
        <v>155.4745258810384</v>
      </c>
      <c r="M4" s="87">
        <v>168.81789139475697</v>
      </c>
      <c r="N4" s="56">
        <v>27.0</v>
      </c>
      <c r="O4" s="56">
        <v>-10.0</v>
      </c>
      <c r="P4" s="56">
        <v>-33.63</v>
      </c>
      <c r="Q4" s="56">
        <v>-70.77</v>
      </c>
      <c r="R4" s="56">
        <v>4.06</v>
      </c>
      <c r="S4" s="56">
        <v>1482.44</v>
      </c>
      <c r="T4" s="81">
        <v>0.17</v>
      </c>
    </row>
    <row r="5" ht="14.25" customHeight="1">
      <c r="A5" s="56" t="s">
        <v>411</v>
      </c>
      <c r="B5" s="87">
        <v>170.62731449439997</v>
      </c>
      <c r="C5" s="87">
        <v>152.09067827539903</v>
      </c>
      <c r="D5" s="87">
        <v>153.62939714222819</v>
      </c>
      <c r="E5" s="87">
        <v>120.81004419327616</v>
      </c>
      <c r="F5" s="87">
        <v>91.75297017807813</v>
      </c>
      <c r="G5" s="87">
        <v>77.93969239924121</v>
      </c>
      <c r="H5" s="87">
        <v>82.65494145793647</v>
      </c>
      <c r="I5" s="87">
        <v>92.83436015784808</v>
      </c>
      <c r="J5" s="87">
        <v>116.33560026650001</v>
      </c>
      <c r="K5" s="87">
        <v>141.88854828100284</v>
      </c>
      <c r="L5" s="87">
        <v>157.04154319764302</v>
      </c>
      <c r="M5" s="87">
        <v>171.12883766556848</v>
      </c>
      <c r="N5" s="56">
        <v>27.0</v>
      </c>
      <c r="O5" s="56">
        <v>-7.0</v>
      </c>
      <c r="P5" s="56">
        <v>-33.2</v>
      </c>
      <c r="Q5" s="56">
        <v>-70.68</v>
      </c>
      <c r="R5" s="56">
        <v>4.19</v>
      </c>
      <c r="S5" s="56">
        <v>1528.6</v>
      </c>
      <c r="T5" s="81">
        <v>0.17</v>
      </c>
    </row>
    <row r="6" ht="14.25" customHeight="1">
      <c r="A6" s="56" t="s">
        <v>412</v>
      </c>
      <c r="B6" s="87">
        <v>172.31893687299996</v>
      </c>
      <c r="C6" s="87">
        <v>150.07474101200003</v>
      </c>
      <c r="D6" s="87">
        <v>150.65276264699997</v>
      </c>
      <c r="E6" s="87">
        <v>117.13070760000002</v>
      </c>
      <c r="F6" s="87">
        <v>84.40288683899999</v>
      </c>
      <c r="G6" s="87">
        <v>72.85487334000001</v>
      </c>
      <c r="H6" s="87">
        <v>78.48707193000001</v>
      </c>
      <c r="I6" s="87">
        <v>93.897989679</v>
      </c>
      <c r="J6" s="87">
        <v>113.73427647</v>
      </c>
      <c r="K6" s="87">
        <v>139.49001758770004</v>
      </c>
      <c r="L6" s="87">
        <v>156.05604978</v>
      </c>
      <c r="M6" s="87">
        <v>171.91114486200001</v>
      </c>
      <c r="N6" s="56">
        <v>26.0</v>
      </c>
      <c r="O6" s="56">
        <v>-5.0</v>
      </c>
      <c r="P6" s="56">
        <v>-33.4</v>
      </c>
      <c r="Q6" s="56">
        <v>-71.13</v>
      </c>
      <c r="R6" s="56">
        <v>4.11</v>
      </c>
      <c r="S6" s="56">
        <v>1500.84</v>
      </c>
      <c r="T6" s="81">
        <v>0.17</v>
      </c>
    </row>
    <row r="7" ht="14.25" customHeight="1">
      <c r="A7" s="56" t="s">
        <v>413</v>
      </c>
      <c r="B7" s="87">
        <v>171.54435652655414</v>
      </c>
      <c r="C7" s="87">
        <v>149.8582304797368</v>
      </c>
      <c r="D7" s="87">
        <v>150.18951056774682</v>
      </c>
      <c r="E7" s="87">
        <v>114.84115697504791</v>
      </c>
      <c r="F7" s="87">
        <v>86.33269038955318</v>
      </c>
      <c r="G7" s="87">
        <v>73.9388660404643</v>
      </c>
      <c r="H7" s="87">
        <v>80.04333353893927</v>
      </c>
      <c r="I7" s="87">
        <v>91.45010164609593</v>
      </c>
      <c r="J7" s="87">
        <v>115.2490188861604</v>
      </c>
      <c r="K7" s="87">
        <v>140.47366481499742</v>
      </c>
      <c r="L7" s="87">
        <v>156.5681790003023</v>
      </c>
      <c r="M7" s="87">
        <v>170.29084157131322</v>
      </c>
      <c r="N7" s="56">
        <v>28.0</v>
      </c>
      <c r="O7" s="56">
        <v>-14.0</v>
      </c>
      <c r="P7" s="56">
        <v>-33.68</v>
      </c>
      <c r="Q7" s="56">
        <v>-70.99</v>
      </c>
      <c r="R7" s="56">
        <v>4.11</v>
      </c>
      <c r="S7" s="56">
        <v>1500.63</v>
      </c>
      <c r="T7" s="81">
        <v>0.17</v>
      </c>
    </row>
    <row r="8" ht="14.25" customHeight="1">
      <c r="A8" s="56" t="s">
        <v>414</v>
      </c>
      <c r="B8" s="87">
        <v>171.9919777017513</v>
      </c>
      <c r="C8" s="87">
        <v>151.15647005915125</v>
      </c>
      <c r="D8" s="87">
        <v>150.626091764805</v>
      </c>
      <c r="E8" s="87">
        <v>115.15927557259627</v>
      </c>
      <c r="F8" s="87">
        <v>86.47221713246465</v>
      </c>
      <c r="G8" s="87">
        <v>74.24242394931713</v>
      </c>
      <c r="H8" s="87">
        <v>79.98135502868725</v>
      </c>
      <c r="I8" s="87">
        <v>92.45399791782219</v>
      </c>
      <c r="J8" s="87">
        <v>115.23728279701693</v>
      </c>
      <c r="K8" s="87">
        <v>142.01601208012414</v>
      </c>
      <c r="L8" s="87">
        <v>157.33180938225354</v>
      </c>
      <c r="M8" s="87">
        <v>170.72913153517723</v>
      </c>
      <c r="N8" s="56">
        <v>28.0</v>
      </c>
      <c r="O8" s="56">
        <v>-13.0</v>
      </c>
      <c r="P8" s="56">
        <v>-33.75</v>
      </c>
      <c r="Q8" s="56">
        <v>-70.9</v>
      </c>
      <c r="R8" s="56">
        <v>4.13</v>
      </c>
      <c r="S8" s="56">
        <v>1507.26</v>
      </c>
      <c r="T8" s="81">
        <v>0.17</v>
      </c>
    </row>
    <row r="9" ht="14.25" customHeight="1">
      <c r="A9" s="56" t="s">
        <v>415</v>
      </c>
      <c r="B9" s="87">
        <v>173.1114978767836</v>
      </c>
      <c r="C9" s="87">
        <v>153.1060536401698</v>
      </c>
      <c r="D9" s="87">
        <v>154.22070205817403</v>
      </c>
      <c r="E9" s="87">
        <v>121.2414659609934</v>
      </c>
      <c r="F9" s="87">
        <v>93.09066874741652</v>
      </c>
      <c r="G9" s="87">
        <v>79.52388917406928</v>
      </c>
      <c r="H9" s="87">
        <v>83.52241536419058</v>
      </c>
      <c r="I9" s="87">
        <v>96.92500331570828</v>
      </c>
      <c r="J9" s="87">
        <v>118.66618453334175</v>
      </c>
      <c r="K9" s="87">
        <v>143.58682633372769</v>
      </c>
      <c r="L9" s="87">
        <v>160.27641837742036</v>
      </c>
      <c r="M9" s="87">
        <v>173.83705438845118</v>
      </c>
      <c r="N9" s="56">
        <v>27.0</v>
      </c>
      <c r="O9" s="56">
        <v>1.0</v>
      </c>
      <c r="P9" s="56">
        <v>-33.2829</v>
      </c>
      <c r="Q9" s="56">
        <v>-70.8791</v>
      </c>
      <c r="R9" s="56">
        <v>4.25</v>
      </c>
      <c r="S9" s="56">
        <v>1550.96</v>
      </c>
      <c r="T9" s="81">
        <v>0.18</v>
      </c>
    </row>
    <row r="10" ht="14.25" customHeight="1">
      <c r="A10" s="56" t="s">
        <v>416</v>
      </c>
      <c r="B10" s="87">
        <v>170.99076039843678</v>
      </c>
      <c r="C10" s="87">
        <v>148.25216415232825</v>
      </c>
      <c r="D10" s="87">
        <v>148.45240569828786</v>
      </c>
      <c r="E10" s="87">
        <v>109.99308972476545</v>
      </c>
      <c r="F10" s="87">
        <v>81.07281489505779</v>
      </c>
      <c r="G10" s="87">
        <v>70.3070794176127</v>
      </c>
      <c r="H10" s="87">
        <v>77.35693707815717</v>
      </c>
      <c r="I10" s="87">
        <v>90.67428175797886</v>
      </c>
      <c r="J10" s="87">
        <v>113.85475334186299</v>
      </c>
      <c r="K10" s="87">
        <v>140.49732233692052</v>
      </c>
      <c r="L10" s="87">
        <v>155.55330239806966</v>
      </c>
      <c r="M10" s="87">
        <v>170.14090467967173</v>
      </c>
      <c r="N10" s="56">
        <v>27.0</v>
      </c>
      <c r="O10" s="56">
        <v>-17.0</v>
      </c>
      <c r="P10" s="56">
        <v>-33.52</v>
      </c>
      <c r="Q10" s="56">
        <v>-71.12</v>
      </c>
      <c r="R10" s="56">
        <v>4.05</v>
      </c>
      <c r="S10" s="56">
        <v>1475.98</v>
      </c>
      <c r="T10" s="81">
        <v>0.17</v>
      </c>
    </row>
    <row r="11" ht="14.25" customHeight="1">
      <c r="A11" s="56" t="s">
        <v>417</v>
      </c>
      <c r="B11" s="87">
        <v>168.82439227923535</v>
      </c>
      <c r="C11" s="87">
        <v>146.68080317906185</v>
      </c>
      <c r="D11" s="87">
        <v>146.83543512827387</v>
      </c>
      <c r="E11" s="87">
        <v>106.61336688893577</v>
      </c>
      <c r="F11" s="87">
        <v>79.6837274163833</v>
      </c>
      <c r="G11" s="87">
        <v>70.87375981343466</v>
      </c>
      <c r="H11" s="87">
        <v>77.42636585764033</v>
      </c>
      <c r="I11" s="87">
        <v>87.32274569533276</v>
      </c>
      <c r="J11" s="87">
        <v>112.63091260860647</v>
      </c>
      <c r="K11" s="87">
        <v>139.08544502552377</v>
      </c>
      <c r="L11" s="87">
        <v>154.09588578780892</v>
      </c>
      <c r="M11" s="87">
        <v>168.53946372831834</v>
      </c>
      <c r="N11" s="56">
        <v>28.0</v>
      </c>
      <c r="O11" s="56">
        <v>-18.0</v>
      </c>
      <c r="P11" s="56">
        <v>-33.68</v>
      </c>
      <c r="Q11" s="56">
        <v>-71.22</v>
      </c>
      <c r="R11" s="56">
        <v>4.0</v>
      </c>
      <c r="S11" s="56">
        <v>1458.44</v>
      </c>
      <c r="T11" s="81">
        <v>0.17</v>
      </c>
    </row>
    <row r="12" ht="14.25" customHeight="1">
      <c r="A12" s="56" t="s">
        <v>418</v>
      </c>
      <c r="B12" s="87">
        <v>168.14888389368716</v>
      </c>
      <c r="C12" s="87">
        <v>147.0810529185685</v>
      </c>
      <c r="D12" s="87">
        <v>147.2638638666921</v>
      </c>
      <c r="E12" s="87">
        <v>113.34882290901099</v>
      </c>
      <c r="F12" s="87">
        <v>86.15130695821762</v>
      </c>
      <c r="G12" s="87">
        <v>73.2860656282564</v>
      </c>
      <c r="H12" s="87">
        <v>77.33215524610497</v>
      </c>
      <c r="I12" s="87">
        <v>90.50452406662257</v>
      </c>
      <c r="J12" s="87">
        <v>111.40858797043845</v>
      </c>
      <c r="K12" s="87">
        <v>136.1676439713136</v>
      </c>
      <c r="L12" s="87">
        <v>153.7753446293856</v>
      </c>
      <c r="M12" s="87">
        <v>167.18680259289957</v>
      </c>
      <c r="N12" s="56">
        <v>27.0</v>
      </c>
      <c r="O12" s="56">
        <v>-10.0</v>
      </c>
      <c r="P12" s="56">
        <v>-33.57</v>
      </c>
      <c r="Q12" s="56">
        <v>-70.81</v>
      </c>
      <c r="R12" s="56">
        <v>4.03</v>
      </c>
      <c r="S12" s="56">
        <v>1471.51</v>
      </c>
      <c r="T12" s="81">
        <v>0.17</v>
      </c>
    </row>
    <row r="13" ht="14.25" customHeight="1">
      <c r="A13" s="56" t="s">
        <v>419</v>
      </c>
      <c r="B13" s="87">
        <v>169.42291801470373</v>
      </c>
      <c r="C13" s="87">
        <v>149.0087645676954</v>
      </c>
      <c r="D13" s="87">
        <v>149.92816286032667</v>
      </c>
      <c r="E13" s="87">
        <v>115.50076186458995</v>
      </c>
      <c r="F13" s="87">
        <v>87.11405888787229</v>
      </c>
      <c r="G13" s="87">
        <v>74.78530120970979</v>
      </c>
      <c r="H13" s="87">
        <v>78.55776179262011</v>
      </c>
      <c r="I13" s="87">
        <v>91.48671943918626</v>
      </c>
      <c r="J13" s="87">
        <v>113.61850409153601</v>
      </c>
      <c r="K13" s="87">
        <v>137.67366643463257</v>
      </c>
      <c r="L13" s="87">
        <v>154.9812911789872</v>
      </c>
      <c r="M13" s="87">
        <v>167.3556442381089</v>
      </c>
      <c r="N13" s="56">
        <v>28.0</v>
      </c>
      <c r="O13" s="56">
        <v>-11.0</v>
      </c>
      <c r="P13" s="56">
        <v>-33.81</v>
      </c>
      <c r="Q13" s="56">
        <v>-70.74</v>
      </c>
      <c r="R13" s="56">
        <v>4.08</v>
      </c>
      <c r="S13" s="56">
        <v>1489.31</v>
      </c>
      <c r="T13" s="81">
        <v>0.17</v>
      </c>
    </row>
    <row r="14" ht="14.25" customHeight="1">
      <c r="A14" s="56" t="s">
        <v>420</v>
      </c>
      <c r="B14" s="87">
        <v>170.4278066562679</v>
      </c>
      <c r="C14" s="87">
        <v>148.6443921953117</v>
      </c>
      <c r="D14" s="87">
        <v>149.60205002155274</v>
      </c>
      <c r="E14" s="87">
        <v>114.59644763648316</v>
      </c>
      <c r="F14" s="87">
        <v>86.9711817436294</v>
      </c>
      <c r="G14" s="87">
        <v>73.42427209705731</v>
      </c>
      <c r="H14" s="87">
        <v>77.98190013145819</v>
      </c>
      <c r="I14" s="87">
        <v>90.8561773630524</v>
      </c>
      <c r="J14" s="87">
        <v>113.4612809867216</v>
      </c>
      <c r="K14" s="87">
        <v>138.59417177891126</v>
      </c>
      <c r="L14" s="87">
        <v>155.59938208387828</v>
      </c>
      <c r="M14" s="87">
        <v>169.3037039615887</v>
      </c>
      <c r="N14" s="56">
        <v>27.0</v>
      </c>
      <c r="O14" s="56">
        <v>-11.0</v>
      </c>
      <c r="P14" s="56">
        <v>-33.61</v>
      </c>
      <c r="Q14" s="56">
        <v>-70.87</v>
      </c>
      <c r="R14" s="56">
        <v>4.08</v>
      </c>
      <c r="S14" s="56">
        <v>1489.31</v>
      </c>
      <c r="T14" s="81">
        <v>0.17</v>
      </c>
    </row>
    <row r="15" ht="14.25" customHeight="1">
      <c r="A15" s="56" t="s">
        <v>421</v>
      </c>
      <c r="B15" s="87">
        <v>171.94276251133053</v>
      </c>
      <c r="C15" s="87">
        <v>151.92905152694655</v>
      </c>
      <c r="D15" s="87">
        <v>153.51510273704625</v>
      </c>
      <c r="E15" s="87">
        <v>116.74591263580923</v>
      </c>
      <c r="F15" s="87">
        <v>86.81135747444455</v>
      </c>
      <c r="G15" s="87">
        <v>73.72418969012384</v>
      </c>
      <c r="H15" s="87">
        <v>76.57749923184238</v>
      </c>
      <c r="I15" s="87">
        <v>88.25757231236575</v>
      </c>
      <c r="J15" s="87">
        <v>112.53119396117395</v>
      </c>
      <c r="K15" s="87">
        <v>136.72889326692854</v>
      </c>
      <c r="L15" s="87">
        <v>157.31551939555337</v>
      </c>
      <c r="M15" s="87">
        <v>170.89959698993994</v>
      </c>
      <c r="N15" s="56">
        <v>27.0</v>
      </c>
      <c r="O15" s="56">
        <v>-6.0</v>
      </c>
      <c r="P15" s="56">
        <v>-33.69</v>
      </c>
      <c r="Q15" s="56">
        <v>-70.59</v>
      </c>
      <c r="R15" s="56">
        <v>4.1</v>
      </c>
      <c r="S15" s="56">
        <v>1496.84</v>
      </c>
      <c r="T15" s="81">
        <v>0.17</v>
      </c>
    </row>
    <row r="16" ht="14.25" customHeight="1">
      <c r="A16" s="56" t="s">
        <v>422</v>
      </c>
      <c r="B16" s="87">
        <v>175.21686039266544</v>
      </c>
      <c r="C16" s="87">
        <v>152.23026501898704</v>
      </c>
      <c r="D16" s="87">
        <v>148.59008017436892</v>
      </c>
      <c r="E16" s="87">
        <v>111.00426872417906</v>
      </c>
      <c r="F16" s="87">
        <v>81.68260757707785</v>
      </c>
      <c r="G16" s="87">
        <v>64.14895615430379</v>
      </c>
      <c r="H16" s="87">
        <v>65.88407203175385</v>
      </c>
      <c r="I16" s="87">
        <v>81.11703192295296</v>
      </c>
      <c r="J16" s="87">
        <v>111.03046916590112</v>
      </c>
      <c r="K16" s="87">
        <v>136.63229217982732</v>
      </c>
      <c r="L16" s="87">
        <v>155.20422378324173</v>
      </c>
      <c r="M16" s="87">
        <v>172.44842809132345</v>
      </c>
      <c r="N16" s="56">
        <v>26.0</v>
      </c>
      <c r="O16" s="56">
        <v>3.0</v>
      </c>
      <c r="P16" s="56">
        <v>-33.64</v>
      </c>
      <c r="Q16" s="56">
        <v>-70.35</v>
      </c>
      <c r="R16" s="56">
        <v>3.99</v>
      </c>
      <c r="S16" s="56">
        <v>1455.03</v>
      </c>
      <c r="T16" s="81">
        <v>0.17</v>
      </c>
    </row>
    <row r="17" ht="14.25" customHeight="1">
      <c r="A17" s="56" t="s">
        <v>423</v>
      </c>
      <c r="B17" s="87">
        <v>167.03650470287414</v>
      </c>
      <c r="C17" s="87">
        <v>145.38689992324203</v>
      </c>
      <c r="D17" s="87">
        <v>146.8288959244449</v>
      </c>
      <c r="E17" s="87">
        <v>111.91309546392301</v>
      </c>
      <c r="F17" s="87">
        <v>82.31003179182629</v>
      </c>
      <c r="G17" s="87">
        <v>72.64999903165847</v>
      </c>
      <c r="H17" s="87">
        <v>78.62970448594793</v>
      </c>
      <c r="I17" s="87">
        <v>91.35068241231718</v>
      </c>
      <c r="J17" s="87">
        <v>114.29354462710914</v>
      </c>
      <c r="K17" s="87">
        <v>139.1400295537116</v>
      </c>
      <c r="L17" s="87">
        <v>152.48003121366057</v>
      </c>
      <c r="M17" s="87">
        <v>165.97345362604935</v>
      </c>
      <c r="N17" s="56">
        <v>29.0</v>
      </c>
      <c r="O17" s="56">
        <v>-19.0</v>
      </c>
      <c r="P17" s="56">
        <v>-33.89</v>
      </c>
      <c r="Q17" s="56">
        <v>-71.46</v>
      </c>
      <c r="R17" s="56">
        <v>4.02</v>
      </c>
      <c r="S17" s="56">
        <v>1467.84</v>
      </c>
      <c r="T17" s="81">
        <v>0.17</v>
      </c>
    </row>
    <row r="18" ht="14.25" customHeight="1">
      <c r="A18" s="56" t="s">
        <v>424</v>
      </c>
      <c r="B18" s="87">
        <v>170.21313859455364</v>
      </c>
      <c r="C18" s="87">
        <v>148.8344681371152</v>
      </c>
      <c r="D18" s="87">
        <v>149.59033951405104</v>
      </c>
      <c r="E18" s="87">
        <v>115.05320996985043</v>
      </c>
      <c r="F18" s="87">
        <v>86.88023872615648</v>
      </c>
      <c r="G18" s="87">
        <v>74.45957361066293</v>
      </c>
      <c r="H18" s="87">
        <v>79.55706084518516</v>
      </c>
      <c r="I18" s="87">
        <v>90.99720485058204</v>
      </c>
      <c r="J18" s="87">
        <v>115.2780499119393</v>
      </c>
      <c r="K18" s="87">
        <v>140.33884687423281</v>
      </c>
      <c r="L18" s="87">
        <v>155.81315689908743</v>
      </c>
      <c r="M18" s="87">
        <v>168.99622429937142</v>
      </c>
      <c r="N18" s="56">
        <v>28.0</v>
      </c>
      <c r="O18" s="56">
        <v>-12.0</v>
      </c>
      <c r="P18" s="56">
        <v>-33.66</v>
      </c>
      <c r="Q18" s="56">
        <v>-70.92</v>
      </c>
      <c r="R18" s="56">
        <v>4.1</v>
      </c>
      <c r="S18" s="56">
        <v>1495.87</v>
      </c>
      <c r="T18" s="81">
        <v>0.17</v>
      </c>
    </row>
    <row r="19" ht="14.25" customHeight="1">
      <c r="A19" s="56" t="s">
        <v>425</v>
      </c>
      <c r="B19" s="87">
        <v>173.41443307022976</v>
      </c>
      <c r="C19" s="87">
        <v>154.45717212241078</v>
      </c>
      <c r="D19" s="87">
        <v>156.26056802682177</v>
      </c>
      <c r="E19" s="87">
        <v>124.63297615640366</v>
      </c>
      <c r="F19" s="87">
        <v>96.30187256448038</v>
      </c>
      <c r="G19" s="87">
        <v>79.99784054937211</v>
      </c>
      <c r="H19" s="87">
        <v>86.51804133943784</v>
      </c>
      <c r="I19" s="87">
        <v>102.76295212509301</v>
      </c>
      <c r="J19" s="87">
        <v>122.92571414806037</v>
      </c>
      <c r="K19" s="87">
        <v>147.86918172614054</v>
      </c>
      <c r="L19" s="87">
        <v>161.4977711285571</v>
      </c>
      <c r="M19" s="87">
        <v>174.44999846650305</v>
      </c>
      <c r="N19" s="56">
        <v>27.0</v>
      </c>
      <c r="O19" s="56">
        <v>2.0</v>
      </c>
      <c r="P19" s="56">
        <v>-33.08</v>
      </c>
      <c r="Q19" s="56">
        <v>-70.93</v>
      </c>
      <c r="R19" s="56">
        <v>4.33</v>
      </c>
      <c r="S19" s="56">
        <v>1580.95</v>
      </c>
      <c r="T19" s="81">
        <v>0.18</v>
      </c>
    </row>
    <row r="20" ht="14.25" customHeight="1"/>
    <row r="21" ht="14.25" customHeight="1"/>
    <row r="22" ht="14.25" customHeight="1">
      <c r="B22" s="7" t="s">
        <v>426</v>
      </c>
    </row>
    <row r="23" ht="14.25" customHeight="1">
      <c r="A23" s="7" t="s">
        <v>401</v>
      </c>
      <c r="B23" s="7" t="s">
        <v>182</v>
      </c>
      <c r="C23" s="7" t="s">
        <v>427</v>
      </c>
      <c r="D23" s="7" t="s">
        <v>428</v>
      </c>
      <c r="E23" s="7" t="s">
        <v>429</v>
      </c>
      <c r="F23" s="7" t="s">
        <v>430</v>
      </c>
    </row>
    <row r="24" ht="14.25" customHeight="1">
      <c r="A24" s="56" t="s">
        <v>178</v>
      </c>
      <c r="B24" s="56">
        <v>80.0</v>
      </c>
    </row>
    <row r="25" ht="14.25" customHeight="1">
      <c r="A25" s="56" t="s">
        <v>409</v>
      </c>
      <c r="B25" s="56">
        <v>80.0</v>
      </c>
    </row>
    <row r="26" ht="14.25" customHeight="1">
      <c r="A26" s="56" t="s">
        <v>410</v>
      </c>
      <c r="B26" s="56">
        <v>80.0</v>
      </c>
    </row>
    <row r="27" ht="14.25" customHeight="1">
      <c r="A27" s="56" t="s">
        <v>411</v>
      </c>
      <c r="C27" s="56">
        <v>70.0</v>
      </c>
      <c r="D27" s="56">
        <v>90.0</v>
      </c>
    </row>
    <row r="28" ht="14.25" customHeight="1">
      <c r="A28" s="56" t="s">
        <v>412</v>
      </c>
      <c r="B28" s="56">
        <v>80.0</v>
      </c>
      <c r="E28" s="56">
        <v>90.0</v>
      </c>
    </row>
    <row r="29" ht="14.25" customHeight="1">
      <c r="A29" s="56" t="s">
        <v>413</v>
      </c>
      <c r="B29" s="56">
        <v>80.0</v>
      </c>
    </row>
    <row r="30" ht="14.25" customHeight="1">
      <c r="A30" s="56" t="s">
        <v>414</v>
      </c>
      <c r="B30" s="56">
        <v>80.0</v>
      </c>
    </row>
    <row r="31" ht="14.25" customHeight="1">
      <c r="A31" s="56" t="s">
        <v>415</v>
      </c>
      <c r="C31" s="56">
        <v>70.0</v>
      </c>
    </row>
    <row r="32" ht="14.25" customHeight="1">
      <c r="A32" s="56" t="s">
        <v>416</v>
      </c>
      <c r="B32" s="56">
        <v>80.0</v>
      </c>
    </row>
    <row r="33" ht="14.25" customHeight="1">
      <c r="A33" s="56" t="s">
        <v>417</v>
      </c>
      <c r="B33" s="56">
        <v>80.0</v>
      </c>
    </row>
    <row r="34" ht="14.25" customHeight="1">
      <c r="A34" s="56" t="s">
        <v>418</v>
      </c>
      <c r="B34" s="56">
        <v>80.0</v>
      </c>
    </row>
    <row r="35" ht="14.25" customHeight="1">
      <c r="A35" s="56" t="s">
        <v>419</v>
      </c>
      <c r="B35" s="56">
        <v>80.0</v>
      </c>
    </row>
    <row r="36" ht="14.25" customHeight="1">
      <c r="A36" s="56" t="s">
        <v>420</v>
      </c>
      <c r="B36" s="56">
        <v>80.0</v>
      </c>
    </row>
    <row r="37" ht="14.25" customHeight="1">
      <c r="A37" s="56" t="s">
        <v>421</v>
      </c>
      <c r="B37" s="56">
        <v>80.0</v>
      </c>
    </row>
    <row r="38" ht="14.25" customHeight="1">
      <c r="A38" s="56" t="s">
        <v>422</v>
      </c>
      <c r="B38" s="56">
        <v>80.0</v>
      </c>
    </row>
    <row r="39" ht="14.25" customHeight="1">
      <c r="A39" s="56" t="s">
        <v>423</v>
      </c>
      <c r="B39" s="56">
        <v>80.0</v>
      </c>
    </row>
    <row r="40" ht="14.25" customHeight="1">
      <c r="A40" s="56" t="s">
        <v>424</v>
      </c>
      <c r="B40" s="56">
        <v>80.0</v>
      </c>
    </row>
    <row r="41" ht="14.25" customHeight="1">
      <c r="A41" s="56" t="s">
        <v>425</v>
      </c>
      <c r="C41" s="56">
        <v>70.0</v>
      </c>
      <c r="F41" s="56">
        <v>90.0</v>
      </c>
    </row>
    <row r="42" ht="14.25" customHeight="1"/>
    <row r="43" ht="14.25" customHeight="1"/>
    <row r="44" ht="14.25" customHeight="1">
      <c r="B44" s="7" t="s">
        <v>431</v>
      </c>
    </row>
    <row r="45" ht="14.25" customHeight="1">
      <c r="A45" s="7" t="s">
        <v>401</v>
      </c>
      <c r="B45" s="7" t="s">
        <v>182</v>
      </c>
      <c r="C45" s="7" t="s">
        <v>427</v>
      </c>
      <c r="D45" s="7" t="s">
        <v>428</v>
      </c>
      <c r="E45" s="7" t="s">
        <v>429</v>
      </c>
      <c r="F45" s="7" t="s">
        <v>430</v>
      </c>
    </row>
    <row r="46" ht="14.25" customHeight="1">
      <c r="A46" s="56" t="s">
        <v>178</v>
      </c>
      <c r="B46" s="56">
        <v>110.0</v>
      </c>
    </row>
    <row r="47" ht="14.25" customHeight="1">
      <c r="A47" s="56" t="s">
        <v>409</v>
      </c>
      <c r="B47" s="56">
        <v>110.0</v>
      </c>
    </row>
    <row r="48" ht="14.25" customHeight="1">
      <c r="A48" s="56" t="s">
        <v>410</v>
      </c>
      <c r="B48" s="56">
        <v>110.0</v>
      </c>
    </row>
    <row r="49" ht="14.25" customHeight="1">
      <c r="A49" s="56" t="s">
        <v>411</v>
      </c>
      <c r="C49" s="56">
        <v>105.0</v>
      </c>
      <c r="D49" s="56">
        <v>115.0</v>
      </c>
    </row>
    <row r="50" ht="14.25" customHeight="1">
      <c r="A50" s="56" t="s">
        <v>412</v>
      </c>
      <c r="B50" s="56">
        <v>110.0</v>
      </c>
      <c r="E50" s="56">
        <v>115.0</v>
      </c>
    </row>
    <row r="51" ht="14.25" customHeight="1">
      <c r="A51" s="56" t="s">
        <v>413</v>
      </c>
      <c r="B51" s="56">
        <v>110.0</v>
      </c>
    </row>
    <row r="52" ht="14.25" customHeight="1">
      <c r="A52" s="56" t="s">
        <v>414</v>
      </c>
      <c r="B52" s="56">
        <v>110.0</v>
      </c>
    </row>
    <row r="53" ht="14.25" customHeight="1">
      <c r="A53" s="56" t="s">
        <v>415</v>
      </c>
      <c r="C53" s="56">
        <v>105.0</v>
      </c>
    </row>
    <row r="54" ht="14.25" customHeight="1">
      <c r="A54" s="56" t="s">
        <v>416</v>
      </c>
      <c r="B54" s="56">
        <v>110.0</v>
      </c>
    </row>
    <row r="55" ht="14.25" customHeight="1">
      <c r="A55" s="56" t="s">
        <v>417</v>
      </c>
      <c r="B55" s="56">
        <v>110.0</v>
      </c>
    </row>
    <row r="56" ht="14.25" customHeight="1">
      <c r="A56" s="56" t="s">
        <v>418</v>
      </c>
      <c r="B56" s="56">
        <v>110.0</v>
      </c>
    </row>
    <row r="57" ht="14.25" customHeight="1">
      <c r="A57" s="56" t="s">
        <v>419</v>
      </c>
      <c r="B57" s="56">
        <v>110.0</v>
      </c>
    </row>
    <row r="58" ht="14.25" customHeight="1">
      <c r="A58" s="56" t="s">
        <v>420</v>
      </c>
      <c r="B58" s="56">
        <v>110.0</v>
      </c>
    </row>
    <row r="59" ht="14.25" customHeight="1">
      <c r="A59" s="56" t="s">
        <v>421</v>
      </c>
      <c r="B59" s="56">
        <v>110.0</v>
      </c>
    </row>
    <row r="60" ht="14.25" customHeight="1">
      <c r="A60" s="56" t="s">
        <v>422</v>
      </c>
      <c r="B60" s="56">
        <v>110.0</v>
      </c>
    </row>
    <row r="61" ht="14.25" customHeight="1">
      <c r="A61" s="56" t="s">
        <v>423</v>
      </c>
      <c r="B61" s="56">
        <v>110.0</v>
      </c>
    </row>
    <row r="62" ht="14.25" customHeight="1">
      <c r="A62" s="56" t="s">
        <v>424</v>
      </c>
      <c r="B62" s="56">
        <v>110.0</v>
      </c>
    </row>
    <row r="63" ht="14.25" customHeight="1">
      <c r="A63" s="56" t="s">
        <v>425</v>
      </c>
      <c r="C63" s="56">
        <v>105.0</v>
      </c>
      <c r="F63" s="56">
        <v>115.0</v>
      </c>
    </row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14"/>
    <col customWidth="1" min="2" max="2" width="5.71"/>
    <col customWidth="1" min="3" max="3" width="17.43"/>
    <col customWidth="1" min="4" max="4" width="4.71"/>
    <col customWidth="1" min="5" max="5" width="15.71"/>
    <col customWidth="1" min="6" max="6" width="18.29"/>
    <col customWidth="1" min="7" max="7" width="16.0"/>
    <col customWidth="1" min="8" max="8" width="12.0"/>
    <col customWidth="1" min="9" max="32" width="8.71"/>
  </cols>
  <sheetData>
    <row r="1" ht="14.25" customHeight="1">
      <c r="G1" s="56" t="s">
        <v>432</v>
      </c>
    </row>
    <row r="2" ht="14.25" customHeight="1">
      <c r="G2" s="56" t="s">
        <v>433</v>
      </c>
    </row>
    <row r="3" ht="14.25" customHeight="1">
      <c r="G3" s="7" t="s">
        <v>434</v>
      </c>
    </row>
    <row r="4" ht="14.25" customHeight="1">
      <c r="G4" s="56" t="s">
        <v>435</v>
      </c>
      <c r="H4" s="7"/>
    </row>
    <row r="5" ht="14.25" customHeight="1">
      <c r="H5" s="7" t="s">
        <v>436</v>
      </c>
    </row>
    <row r="6" ht="14.25" customHeight="1">
      <c r="A6" s="7" t="s">
        <v>177</v>
      </c>
      <c r="B6" s="7" t="s">
        <v>437</v>
      </c>
      <c r="C6" s="7" t="s">
        <v>437</v>
      </c>
      <c r="D6" s="7" t="s">
        <v>438</v>
      </c>
      <c r="E6" s="7" t="s">
        <v>406</v>
      </c>
      <c r="F6" s="7" t="s">
        <v>439</v>
      </c>
      <c r="G6" s="7" t="s">
        <v>437</v>
      </c>
      <c r="H6" s="7" t="s">
        <v>440</v>
      </c>
      <c r="I6" s="7" t="s">
        <v>441</v>
      </c>
      <c r="J6" s="7" t="s">
        <v>442</v>
      </c>
      <c r="K6" s="7" t="s">
        <v>443</v>
      </c>
      <c r="L6" s="7" t="s">
        <v>444</v>
      </c>
      <c r="M6" s="7" t="s">
        <v>445</v>
      </c>
      <c r="N6" s="7" t="s">
        <v>446</v>
      </c>
      <c r="O6" s="7" t="s">
        <v>447</v>
      </c>
      <c r="P6" s="7" t="s">
        <v>448</v>
      </c>
      <c r="Q6" s="7" t="s">
        <v>449</v>
      </c>
      <c r="R6" s="7" t="s">
        <v>450</v>
      </c>
      <c r="S6" s="7" t="s">
        <v>451</v>
      </c>
      <c r="T6" s="7" t="s">
        <v>452</v>
      </c>
      <c r="U6" s="7" t="s">
        <v>453</v>
      </c>
      <c r="V6" s="7" t="s">
        <v>454</v>
      </c>
      <c r="W6" s="7" t="s">
        <v>455</v>
      </c>
      <c r="X6" s="7" t="s">
        <v>456</v>
      </c>
      <c r="Y6" s="7" t="s">
        <v>457</v>
      </c>
      <c r="Z6" s="7" t="s">
        <v>458</v>
      </c>
      <c r="AA6" s="7" t="s">
        <v>459</v>
      </c>
      <c r="AB6" s="7" t="s">
        <v>460</v>
      </c>
      <c r="AC6" s="7" t="s">
        <v>461</v>
      </c>
      <c r="AD6" s="7" t="s">
        <v>462</v>
      </c>
      <c r="AE6" s="7" t="s">
        <v>463</v>
      </c>
      <c r="AF6" s="7" t="s">
        <v>464</v>
      </c>
    </row>
    <row r="7" ht="14.25" customHeight="1">
      <c r="A7" s="7" t="s">
        <v>178</v>
      </c>
      <c r="B7" s="88" t="s">
        <v>465</v>
      </c>
      <c r="C7" s="7" t="s">
        <v>466</v>
      </c>
      <c r="D7" s="7">
        <v>365.0</v>
      </c>
      <c r="E7" s="89">
        <f t="shared" ref="E7:E240" si="1">SUM(I7:AF7)</f>
        <v>4.105927735</v>
      </c>
      <c r="F7" s="89">
        <f t="shared" ref="F7:F240" si="2">D7*E7</f>
        <v>1498.663623</v>
      </c>
      <c r="G7" s="56" t="s">
        <v>466</v>
      </c>
      <c r="H7" s="56">
        <v>0.1710803222712153</v>
      </c>
      <c r="I7" s="56">
        <v>0.0</v>
      </c>
      <c r="J7" s="56">
        <v>0.0</v>
      </c>
      <c r="K7" s="56">
        <v>0.0</v>
      </c>
      <c r="L7" s="56">
        <v>0.0</v>
      </c>
      <c r="M7" s="56">
        <v>0.0</v>
      </c>
      <c r="N7" s="56">
        <v>0.0</v>
      </c>
      <c r="O7" s="56">
        <v>0.001436597142038278</v>
      </c>
      <c r="P7" s="56">
        <v>0.01387029177776106</v>
      </c>
      <c r="Q7" s="56">
        <v>0.093495047192256</v>
      </c>
      <c r="R7" s="56">
        <v>0.2496943314227558</v>
      </c>
      <c r="S7" s="56">
        <v>0.3819738375299926</v>
      </c>
      <c r="T7" s="56">
        <v>0.4835659322104023</v>
      </c>
      <c r="U7" s="56">
        <v>0.5355233141413216</v>
      </c>
      <c r="V7" s="56">
        <v>0.5599518054506537</v>
      </c>
      <c r="W7" s="56">
        <v>0.5425922810612945</v>
      </c>
      <c r="X7" s="56">
        <v>0.4900302630708456</v>
      </c>
      <c r="Y7" s="56">
        <v>0.394247873831619</v>
      </c>
      <c r="Z7" s="56">
        <v>0.2567000696634925</v>
      </c>
      <c r="AA7" s="56">
        <v>0.09343720454639955</v>
      </c>
      <c r="AB7" s="56">
        <v>0.009408885468332611</v>
      </c>
      <c r="AC7" s="56">
        <v>0.0</v>
      </c>
      <c r="AD7" s="56">
        <v>0.0</v>
      </c>
      <c r="AE7" s="56">
        <v>0.0</v>
      </c>
      <c r="AF7" s="56">
        <v>0.0</v>
      </c>
    </row>
    <row r="8" ht="14.25" customHeight="1">
      <c r="A8" s="7" t="s">
        <v>178</v>
      </c>
      <c r="B8" s="88">
        <v>1.0</v>
      </c>
      <c r="C8" s="90" t="s">
        <v>17</v>
      </c>
      <c r="D8" s="90">
        <v>31.0</v>
      </c>
      <c r="E8" s="91">
        <f t="shared" si="1"/>
        <v>5.579618903</v>
      </c>
      <c r="F8" s="91">
        <f t="shared" si="2"/>
        <v>172.968186</v>
      </c>
      <c r="G8" s="56" t="s">
        <v>17</v>
      </c>
      <c r="H8" s="56">
        <v>0.2324841209423159</v>
      </c>
      <c r="I8" s="56">
        <v>0.0</v>
      </c>
      <c r="J8" s="56">
        <v>0.0</v>
      </c>
      <c r="K8" s="56">
        <v>0.0</v>
      </c>
      <c r="L8" s="56">
        <v>0.0</v>
      </c>
      <c r="M8" s="56">
        <v>0.0</v>
      </c>
      <c r="N8" s="56">
        <v>0.0</v>
      </c>
      <c r="O8" s="56">
        <v>0.001270177981929736</v>
      </c>
      <c r="P8" s="56">
        <v>0.02466733381419421</v>
      </c>
      <c r="Q8" s="56">
        <v>0.1478109049037722</v>
      </c>
      <c r="R8" s="56">
        <v>0.3365569385995347</v>
      </c>
      <c r="S8" s="56">
        <v>0.4988501903914656</v>
      </c>
      <c r="T8" s="56">
        <v>0.618206601459812</v>
      </c>
      <c r="U8" s="56">
        <v>0.6921884774662953</v>
      </c>
      <c r="V8" s="56">
        <v>0.7167884777506144</v>
      </c>
      <c r="W8" s="56">
        <v>0.7007055376526269</v>
      </c>
      <c r="X8" s="56">
        <v>0.6454606173019386</v>
      </c>
      <c r="Y8" s="56">
        <v>0.5417201804255655</v>
      </c>
      <c r="Z8" s="56">
        <v>0.3952712341557151</v>
      </c>
      <c r="AA8" s="56">
        <v>0.2167454111461926</v>
      </c>
      <c r="AB8" s="56">
        <v>0.04337681956592352</v>
      </c>
      <c r="AC8" s="56">
        <v>0.0</v>
      </c>
      <c r="AD8" s="56">
        <v>0.0</v>
      </c>
      <c r="AE8" s="56">
        <v>0.0</v>
      </c>
      <c r="AF8" s="56">
        <v>0.0</v>
      </c>
    </row>
    <row r="9" ht="14.25" customHeight="1">
      <c r="A9" s="7" t="s">
        <v>178</v>
      </c>
      <c r="B9" s="88">
        <v>2.0</v>
      </c>
      <c r="C9" s="90" t="s">
        <v>18</v>
      </c>
      <c r="D9" s="90">
        <v>28.0</v>
      </c>
      <c r="E9" s="91">
        <f t="shared" si="1"/>
        <v>5.400935919</v>
      </c>
      <c r="F9" s="91">
        <f t="shared" si="2"/>
        <v>151.2262057</v>
      </c>
      <c r="G9" s="56" t="s">
        <v>18</v>
      </c>
      <c r="H9" s="56">
        <v>0.2250389966078474</v>
      </c>
      <c r="I9" s="56">
        <v>0.0</v>
      </c>
      <c r="J9" s="56">
        <v>0.0</v>
      </c>
      <c r="K9" s="56">
        <v>0.0</v>
      </c>
      <c r="L9" s="56">
        <v>0.0</v>
      </c>
      <c r="M9" s="56">
        <v>0.0</v>
      </c>
      <c r="N9" s="56">
        <v>0.0</v>
      </c>
      <c r="O9" s="56">
        <v>0.0</v>
      </c>
      <c r="P9" s="56">
        <v>0.01463046735318335</v>
      </c>
      <c r="Q9" s="56">
        <v>0.1138779359103416</v>
      </c>
      <c r="R9" s="56">
        <v>0.3002082073199593</v>
      </c>
      <c r="S9" s="56">
        <v>0.4735938262957365</v>
      </c>
      <c r="T9" s="56">
        <v>0.5982018249564439</v>
      </c>
      <c r="U9" s="56">
        <v>0.6791052836497886</v>
      </c>
      <c r="V9" s="56">
        <v>0.7074549179609835</v>
      </c>
      <c r="W9" s="56">
        <v>0.695477519440822</v>
      </c>
      <c r="X9" s="56">
        <v>0.6426080555098759</v>
      </c>
      <c r="Y9" s="56">
        <v>0.5418389998965494</v>
      </c>
      <c r="Z9" s="56">
        <v>0.3919319837415116</v>
      </c>
      <c r="AA9" s="56">
        <v>0.2081334194292247</v>
      </c>
      <c r="AB9" s="56">
        <v>0.03387347712391729</v>
      </c>
      <c r="AC9" s="56">
        <v>0.0</v>
      </c>
      <c r="AD9" s="56">
        <v>0.0</v>
      </c>
      <c r="AE9" s="56">
        <v>0.0</v>
      </c>
      <c r="AF9" s="56">
        <v>0.0</v>
      </c>
    </row>
    <row r="10" ht="14.25" customHeight="1">
      <c r="A10" s="7" t="s">
        <v>178</v>
      </c>
      <c r="B10" s="88">
        <v>3.0</v>
      </c>
      <c r="C10" s="92" t="s">
        <v>19</v>
      </c>
      <c r="D10" s="92">
        <v>31.0</v>
      </c>
      <c r="E10" s="93">
        <f t="shared" si="1"/>
        <v>4.882088509</v>
      </c>
      <c r="F10" s="93">
        <f t="shared" si="2"/>
        <v>151.3447438</v>
      </c>
      <c r="G10" s="56" t="s">
        <v>19</v>
      </c>
      <c r="H10" s="56">
        <v>0.2034203545287965</v>
      </c>
      <c r="I10" s="56">
        <v>0.0</v>
      </c>
      <c r="J10" s="56">
        <v>0.0</v>
      </c>
      <c r="K10" s="56">
        <v>0.0</v>
      </c>
      <c r="L10" s="56">
        <v>0.0</v>
      </c>
      <c r="M10" s="56">
        <v>0.0</v>
      </c>
      <c r="N10" s="56">
        <v>0.0</v>
      </c>
      <c r="O10" s="56">
        <v>0.0</v>
      </c>
      <c r="P10" s="56">
        <v>0.002845701774360133</v>
      </c>
      <c r="Q10" s="56">
        <v>0.0977264631545614</v>
      </c>
      <c r="R10" s="56">
        <v>0.2798086899040287</v>
      </c>
      <c r="S10" s="56">
        <v>0.446091958083976</v>
      </c>
      <c r="T10" s="56">
        <v>0.5645768975072529</v>
      </c>
      <c r="U10" s="56">
        <v>0.6241690218085861</v>
      </c>
      <c r="V10" s="56">
        <v>0.657441617012266</v>
      </c>
      <c r="W10" s="56">
        <v>0.6479488775512625</v>
      </c>
      <c r="X10" s="56">
        <v>0.5873837476085706</v>
      </c>
      <c r="Y10" s="56">
        <v>0.4850978375446553</v>
      </c>
      <c r="Z10" s="56">
        <v>0.3327294706639681</v>
      </c>
      <c r="AA10" s="56">
        <v>0.1535101506752956</v>
      </c>
      <c r="AB10" s="56">
        <v>0.002758075402331753</v>
      </c>
      <c r="AC10" s="56">
        <v>0.0</v>
      </c>
      <c r="AD10" s="56">
        <v>0.0</v>
      </c>
      <c r="AE10" s="56">
        <v>0.0</v>
      </c>
      <c r="AF10" s="56">
        <v>0.0</v>
      </c>
    </row>
    <row r="11" ht="14.25" customHeight="1">
      <c r="A11" s="7" t="s">
        <v>178</v>
      </c>
      <c r="B11" s="88">
        <v>4.0</v>
      </c>
      <c r="C11" s="92" t="s">
        <v>20</v>
      </c>
      <c r="D11" s="92">
        <v>30.0</v>
      </c>
      <c r="E11" s="93">
        <f t="shared" si="1"/>
        <v>3.775147005</v>
      </c>
      <c r="F11" s="93">
        <f t="shared" si="2"/>
        <v>113.2544102</v>
      </c>
      <c r="G11" s="56" t="s">
        <v>20</v>
      </c>
      <c r="H11" s="56">
        <v>0.1572977918890772</v>
      </c>
      <c r="I11" s="56">
        <v>0.0</v>
      </c>
      <c r="J11" s="56">
        <v>0.0</v>
      </c>
      <c r="K11" s="56">
        <v>0.0</v>
      </c>
      <c r="L11" s="56">
        <v>0.0</v>
      </c>
      <c r="M11" s="56">
        <v>0.0</v>
      </c>
      <c r="N11" s="56">
        <v>0.0</v>
      </c>
      <c r="O11" s="56">
        <v>0.0</v>
      </c>
      <c r="P11" s="56">
        <v>0.0</v>
      </c>
      <c r="Q11" s="56">
        <v>0.06966164338346978</v>
      </c>
      <c r="R11" s="56">
        <v>0.2245359206003408</v>
      </c>
      <c r="S11" s="56">
        <v>0.3582999961007202</v>
      </c>
      <c r="T11" s="56">
        <v>0.4603665661012262</v>
      </c>
      <c r="U11" s="56">
        <v>0.4697820156376721</v>
      </c>
      <c r="V11" s="56">
        <v>0.5152486991805679</v>
      </c>
      <c r="W11" s="56">
        <v>0.5351049746960777</v>
      </c>
      <c r="X11" s="56">
        <v>0.4835311730250531</v>
      </c>
      <c r="Y11" s="56">
        <v>0.3827018013724258</v>
      </c>
      <c r="Z11" s="56">
        <v>0.2385374515679849</v>
      </c>
      <c r="AA11" s="56">
        <v>0.03737676367231598</v>
      </c>
      <c r="AB11" s="56">
        <v>0.0</v>
      </c>
      <c r="AC11" s="56">
        <v>0.0</v>
      </c>
      <c r="AD11" s="56">
        <v>0.0</v>
      </c>
      <c r="AE11" s="56">
        <v>0.0</v>
      </c>
      <c r="AF11" s="56">
        <v>0.0</v>
      </c>
    </row>
    <row r="12" ht="14.25" customHeight="1">
      <c r="A12" s="7" t="s">
        <v>178</v>
      </c>
      <c r="B12" s="88">
        <v>5.0</v>
      </c>
      <c r="C12" s="92" t="s">
        <v>21</v>
      </c>
      <c r="D12" s="92">
        <v>31.0</v>
      </c>
      <c r="E12" s="93">
        <f t="shared" si="1"/>
        <v>2.732026544</v>
      </c>
      <c r="F12" s="93">
        <f t="shared" si="2"/>
        <v>84.69282287</v>
      </c>
      <c r="G12" s="56" t="s">
        <v>21</v>
      </c>
      <c r="H12" s="56">
        <v>0.1138344393415343</v>
      </c>
      <c r="I12" s="56">
        <v>0.0</v>
      </c>
      <c r="J12" s="56">
        <v>0.0</v>
      </c>
      <c r="K12" s="56">
        <v>0.0</v>
      </c>
      <c r="L12" s="56">
        <v>0.0</v>
      </c>
      <c r="M12" s="56">
        <v>0.0</v>
      </c>
      <c r="N12" s="56">
        <v>0.0</v>
      </c>
      <c r="O12" s="56">
        <v>0.0</v>
      </c>
      <c r="P12" s="56">
        <v>0.0</v>
      </c>
      <c r="Q12" s="56">
        <v>0.006616961101294548</v>
      </c>
      <c r="R12" s="56">
        <v>0.14681186899263</v>
      </c>
      <c r="S12" s="56">
        <v>0.2466747397927539</v>
      </c>
      <c r="T12" s="56">
        <v>0.3316307152740126</v>
      </c>
      <c r="U12" s="56">
        <v>0.3776963225390246</v>
      </c>
      <c r="V12" s="56">
        <v>0.4081303948535892</v>
      </c>
      <c r="W12" s="56">
        <v>0.3983857254513828</v>
      </c>
      <c r="X12" s="56">
        <v>0.3617340279289001</v>
      </c>
      <c r="Y12" s="56">
        <v>0.2760465872375498</v>
      </c>
      <c r="Z12" s="56">
        <v>0.1782992010256857</v>
      </c>
      <c r="AA12" s="56">
        <v>0.0</v>
      </c>
      <c r="AB12" s="56">
        <v>0.0</v>
      </c>
      <c r="AC12" s="56">
        <v>0.0</v>
      </c>
      <c r="AD12" s="56">
        <v>0.0</v>
      </c>
      <c r="AE12" s="56">
        <v>0.0</v>
      </c>
      <c r="AF12" s="56">
        <v>0.0</v>
      </c>
    </row>
    <row r="13" ht="14.25" customHeight="1">
      <c r="A13" s="7" t="s">
        <v>178</v>
      </c>
      <c r="B13" s="88">
        <v>6.0</v>
      </c>
      <c r="C13" s="94" t="s">
        <v>22</v>
      </c>
      <c r="D13" s="94">
        <v>30.0</v>
      </c>
      <c r="E13" s="95">
        <f t="shared" si="1"/>
        <v>2.377331334</v>
      </c>
      <c r="F13" s="95">
        <f t="shared" si="2"/>
        <v>71.31994001</v>
      </c>
      <c r="G13" s="56" t="s">
        <v>22</v>
      </c>
      <c r="H13" s="56">
        <v>0.09905547223322596</v>
      </c>
      <c r="I13" s="56">
        <v>0.0</v>
      </c>
      <c r="J13" s="56">
        <v>0.0</v>
      </c>
      <c r="K13" s="56">
        <v>0.0</v>
      </c>
      <c r="L13" s="56">
        <v>0.0</v>
      </c>
      <c r="M13" s="56">
        <v>0.0</v>
      </c>
      <c r="N13" s="56">
        <v>0.0</v>
      </c>
      <c r="O13" s="56">
        <v>0.0</v>
      </c>
      <c r="P13" s="56">
        <v>0.0</v>
      </c>
      <c r="Q13" s="56">
        <v>3.520773010847233E-4</v>
      </c>
      <c r="R13" s="56">
        <v>0.1131492107404853</v>
      </c>
      <c r="S13" s="56">
        <v>0.2091767445813557</v>
      </c>
      <c r="T13" s="56">
        <v>0.2965753613416968</v>
      </c>
      <c r="U13" s="56">
        <v>0.3529752769349296</v>
      </c>
      <c r="V13" s="56">
        <v>0.386892367066093</v>
      </c>
      <c r="W13" s="56">
        <v>0.3684714641126109</v>
      </c>
      <c r="X13" s="56">
        <v>0.3367849051866385</v>
      </c>
      <c r="Y13" s="56">
        <v>0.2559896284976881</v>
      </c>
      <c r="Z13" s="56">
        <v>0.05696429783484032</v>
      </c>
      <c r="AA13" s="56">
        <v>0.0</v>
      </c>
      <c r="AB13" s="56">
        <v>0.0</v>
      </c>
      <c r="AC13" s="56">
        <v>0.0</v>
      </c>
      <c r="AD13" s="56">
        <v>0.0</v>
      </c>
      <c r="AE13" s="56">
        <v>0.0</v>
      </c>
      <c r="AF13" s="56">
        <v>0.0</v>
      </c>
    </row>
    <row r="14" ht="14.25" customHeight="1">
      <c r="A14" s="7" t="s">
        <v>178</v>
      </c>
      <c r="B14" s="88">
        <v>7.0</v>
      </c>
      <c r="C14" s="94" t="s">
        <v>23</v>
      </c>
      <c r="D14" s="94">
        <v>31.0</v>
      </c>
      <c r="E14" s="95">
        <f t="shared" si="1"/>
        <v>2.550633654</v>
      </c>
      <c r="F14" s="95">
        <f t="shared" si="2"/>
        <v>79.06964326</v>
      </c>
      <c r="G14" s="56" t="s">
        <v>23</v>
      </c>
      <c r="H14" s="56">
        <v>0.1062764022317604</v>
      </c>
      <c r="I14" s="56">
        <v>0.0</v>
      </c>
      <c r="J14" s="56">
        <v>0.0</v>
      </c>
      <c r="K14" s="56">
        <v>0.0</v>
      </c>
      <c r="L14" s="56">
        <v>0.0</v>
      </c>
      <c r="M14" s="56">
        <v>0.0</v>
      </c>
      <c r="N14" s="56">
        <v>0.0</v>
      </c>
      <c r="O14" s="56">
        <v>0.0</v>
      </c>
      <c r="P14" s="56">
        <v>0.0</v>
      </c>
      <c r="Q14" s="56">
        <v>6.874792278352415E-4</v>
      </c>
      <c r="R14" s="56">
        <v>0.1186933324823448</v>
      </c>
      <c r="S14" s="56">
        <v>0.2144293442559908</v>
      </c>
      <c r="T14" s="56">
        <v>0.3078365614511422</v>
      </c>
      <c r="U14" s="56">
        <v>0.3630032366376424</v>
      </c>
      <c r="V14" s="56">
        <v>0.3941049914793407</v>
      </c>
      <c r="W14" s="56">
        <v>0.3721007649812447</v>
      </c>
      <c r="X14" s="56">
        <v>0.3350459705987478</v>
      </c>
      <c r="Y14" s="56">
        <v>0.2522020273506194</v>
      </c>
      <c r="Z14" s="56">
        <v>0.1925299450973406</v>
      </c>
      <c r="AA14" s="56">
        <v>0.0</v>
      </c>
      <c r="AB14" s="56">
        <v>0.0</v>
      </c>
      <c r="AC14" s="56">
        <v>0.0</v>
      </c>
      <c r="AD14" s="56">
        <v>0.0</v>
      </c>
      <c r="AE14" s="56">
        <v>0.0</v>
      </c>
      <c r="AF14" s="56">
        <v>0.0</v>
      </c>
    </row>
    <row r="15" ht="14.25" customHeight="1">
      <c r="A15" s="7" t="s">
        <v>178</v>
      </c>
      <c r="B15" s="88">
        <v>8.0</v>
      </c>
      <c r="C15" s="94" t="s">
        <v>24</v>
      </c>
      <c r="D15" s="94">
        <v>31.0</v>
      </c>
      <c r="E15" s="95">
        <f t="shared" si="1"/>
        <v>2.961405627</v>
      </c>
      <c r="F15" s="95">
        <f t="shared" si="2"/>
        <v>91.80357444</v>
      </c>
      <c r="G15" s="56" t="s">
        <v>24</v>
      </c>
      <c r="H15" s="56">
        <v>0.1233919011229339</v>
      </c>
      <c r="I15" s="56">
        <v>0.0</v>
      </c>
      <c r="J15" s="56">
        <v>0.0</v>
      </c>
      <c r="K15" s="56">
        <v>0.0</v>
      </c>
      <c r="L15" s="56">
        <v>0.0</v>
      </c>
      <c r="M15" s="56">
        <v>0.0</v>
      </c>
      <c r="N15" s="56">
        <v>0.0</v>
      </c>
      <c r="O15" s="56">
        <v>0.0</v>
      </c>
      <c r="P15" s="56">
        <v>0.0</v>
      </c>
      <c r="Q15" s="56">
        <v>0.02786470796272579</v>
      </c>
      <c r="R15" s="56">
        <v>0.1597799546537447</v>
      </c>
      <c r="S15" s="56">
        <v>0.2722808237659559</v>
      </c>
      <c r="T15" s="56">
        <v>0.3632413668992891</v>
      </c>
      <c r="U15" s="56">
        <v>0.4128570720171466</v>
      </c>
      <c r="V15" s="56">
        <v>0.4315107583997896</v>
      </c>
      <c r="W15" s="56">
        <v>0.4181432246308602</v>
      </c>
      <c r="X15" s="56">
        <v>0.3798638376345473</v>
      </c>
      <c r="Y15" s="56">
        <v>0.2992073740769609</v>
      </c>
      <c r="Z15" s="56">
        <v>0.1887191875886381</v>
      </c>
      <c r="AA15" s="56">
        <v>0.007937319320755948</v>
      </c>
      <c r="AB15" s="56">
        <v>0.0</v>
      </c>
      <c r="AC15" s="56">
        <v>0.0</v>
      </c>
      <c r="AD15" s="56">
        <v>0.0</v>
      </c>
      <c r="AE15" s="56">
        <v>0.0</v>
      </c>
      <c r="AF15" s="56">
        <v>0.0</v>
      </c>
    </row>
    <row r="16" ht="14.25" customHeight="1">
      <c r="A16" s="7" t="s">
        <v>178</v>
      </c>
      <c r="B16" s="88">
        <v>9.0</v>
      </c>
      <c r="C16" s="76" t="s">
        <v>25</v>
      </c>
      <c r="D16" s="76">
        <v>30.0</v>
      </c>
      <c r="E16" s="96">
        <f t="shared" si="1"/>
        <v>3.789107346</v>
      </c>
      <c r="F16" s="96">
        <f t="shared" si="2"/>
        <v>113.6732204</v>
      </c>
      <c r="G16" s="56" t="s">
        <v>25</v>
      </c>
      <c r="H16" s="56">
        <v>0.1578794727677694</v>
      </c>
      <c r="I16" s="56">
        <v>0.0</v>
      </c>
      <c r="J16" s="56">
        <v>0.0</v>
      </c>
      <c r="K16" s="56">
        <v>0.0</v>
      </c>
      <c r="L16" s="56">
        <v>0.0</v>
      </c>
      <c r="M16" s="56">
        <v>0.0</v>
      </c>
      <c r="N16" s="56">
        <v>0.0</v>
      </c>
      <c r="O16" s="56">
        <v>0.0</v>
      </c>
      <c r="P16" s="56">
        <v>0.003961884166736612</v>
      </c>
      <c r="Q16" s="56">
        <v>0.09646327079093925</v>
      </c>
      <c r="R16" s="56">
        <v>0.2454458333235926</v>
      </c>
      <c r="S16" s="56">
        <v>0.380125268168458</v>
      </c>
      <c r="T16" s="56">
        <v>0.4722862562320918</v>
      </c>
      <c r="U16" s="56">
        <v>0.5086604424343977</v>
      </c>
      <c r="V16" s="56">
        <v>0.5209489291690685</v>
      </c>
      <c r="W16" s="56">
        <v>0.493360775732184</v>
      </c>
      <c r="X16" s="56">
        <v>0.4328850278109015</v>
      </c>
      <c r="Y16" s="56">
        <v>0.3442777878706403</v>
      </c>
      <c r="Z16" s="56">
        <v>0.2055869098136798</v>
      </c>
      <c r="AA16" s="56">
        <v>0.08510496091377572</v>
      </c>
      <c r="AB16" s="56">
        <v>0.0</v>
      </c>
      <c r="AC16" s="56">
        <v>0.0</v>
      </c>
      <c r="AD16" s="56">
        <v>0.0</v>
      </c>
      <c r="AE16" s="56">
        <v>0.0</v>
      </c>
      <c r="AF16" s="56">
        <v>0.0</v>
      </c>
    </row>
    <row r="17" ht="14.25" customHeight="1">
      <c r="A17" s="7" t="s">
        <v>178</v>
      </c>
      <c r="B17" s="88">
        <v>10.0</v>
      </c>
      <c r="C17" s="76" t="s">
        <v>26</v>
      </c>
      <c r="D17" s="76">
        <v>31.0</v>
      </c>
      <c r="E17" s="96">
        <f t="shared" si="1"/>
        <v>4.46193663</v>
      </c>
      <c r="F17" s="96">
        <f t="shared" si="2"/>
        <v>138.3200355</v>
      </c>
      <c r="G17" s="56" t="s">
        <v>26</v>
      </c>
      <c r="H17" s="56">
        <v>0.1859140262312379</v>
      </c>
      <c r="I17" s="56">
        <v>0.0</v>
      </c>
      <c r="J17" s="56">
        <v>0.0</v>
      </c>
      <c r="K17" s="56">
        <v>0.0</v>
      </c>
      <c r="L17" s="56">
        <v>0.0</v>
      </c>
      <c r="M17" s="56">
        <v>0.0</v>
      </c>
      <c r="N17" s="56">
        <v>0.0</v>
      </c>
      <c r="O17" s="56">
        <v>7.879069117474009E-5</v>
      </c>
      <c r="P17" s="56">
        <v>0.02905035063875473</v>
      </c>
      <c r="Q17" s="56">
        <v>0.1622235462976311</v>
      </c>
      <c r="R17" s="56">
        <v>0.3189037955555952</v>
      </c>
      <c r="S17" s="56">
        <v>0.4427637163618505</v>
      </c>
      <c r="T17" s="56">
        <v>0.5399307373624435</v>
      </c>
      <c r="U17" s="56">
        <v>0.5856567492109331</v>
      </c>
      <c r="V17" s="56">
        <v>0.596127304557464</v>
      </c>
      <c r="W17" s="56">
        <v>0.5585130587751505</v>
      </c>
      <c r="X17" s="56">
        <v>0.491156200490977</v>
      </c>
      <c r="Y17" s="56">
        <v>0.3878196899781256</v>
      </c>
      <c r="Z17" s="56">
        <v>0.2419797520546984</v>
      </c>
      <c r="AA17" s="56">
        <v>0.1077329375749104</v>
      </c>
      <c r="AB17" s="56">
        <v>0.0</v>
      </c>
      <c r="AC17" s="56">
        <v>0.0</v>
      </c>
      <c r="AD17" s="56">
        <v>0.0</v>
      </c>
      <c r="AE17" s="56">
        <v>0.0</v>
      </c>
      <c r="AF17" s="56">
        <v>0.0</v>
      </c>
    </row>
    <row r="18" ht="14.25" customHeight="1">
      <c r="A18" s="7" t="s">
        <v>178</v>
      </c>
      <c r="B18" s="88">
        <v>11.0</v>
      </c>
      <c r="C18" s="76" t="s">
        <v>27</v>
      </c>
      <c r="D18" s="76">
        <v>30.0</v>
      </c>
      <c r="E18" s="96">
        <f t="shared" si="1"/>
        <v>5.226433255</v>
      </c>
      <c r="F18" s="96">
        <f t="shared" si="2"/>
        <v>156.7929977</v>
      </c>
      <c r="G18" s="56" t="s">
        <v>27</v>
      </c>
      <c r="H18" s="56">
        <v>0.2177680523013437</v>
      </c>
      <c r="I18" s="56">
        <v>0.0</v>
      </c>
      <c r="J18" s="56">
        <v>0.0</v>
      </c>
      <c r="K18" s="56">
        <v>0.0</v>
      </c>
      <c r="L18" s="56">
        <v>0.0</v>
      </c>
      <c r="M18" s="56">
        <v>0.0</v>
      </c>
      <c r="N18" s="56">
        <v>0.0</v>
      </c>
      <c r="O18" s="56">
        <v>0.006951705144840146</v>
      </c>
      <c r="P18" s="56">
        <v>0.04919305999039107</v>
      </c>
      <c r="Q18" s="56">
        <v>0.2061304901155021</v>
      </c>
      <c r="R18" s="56">
        <v>0.3778973579242124</v>
      </c>
      <c r="S18" s="56">
        <v>0.517069340411794</v>
      </c>
      <c r="T18" s="56">
        <v>0.6168501808360994</v>
      </c>
      <c r="U18" s="56">
        <v>0.6692740420514243</v>
      </c>
      <c r="V18" s="56">
        <v>0.6733141177472678</v>
      </c>
      <c r="W18" s="56">
        <v>0.6433184358036109</v>
      </c>
      <c r="X18" s="56">
        <v>0.5685231327364589</v>
      </c>
      <c r="Y18" s="56">
        <v>0.4576369022849396</v>
      </c>
      <c r="Z18" s="56">
        <v>0.3035439063541486</v>
      </c>
      <c r="AA18" s="56">
        <v>0.1287693157854325</v>
      </c>
      <c r="AB18" s="56">
        <v>0.007961268046127741</v>
      </c>
      <c r="AC18" s="56">
        <v>0.0</v>
      </c>
      <c r="AD18" s="56">
        <v>0.0</v>
      </c>
      <c r="AE18" s="56">
        <v>0.0</v>
      </c>
      <c r="AF18" s="56">
        <v>0.0</v>
      </c>
    </row>
    <row r="19" ht="14.25" customHeight="1">
      <c r="A19" s="7" t="s">
        <v>178</v>
      </c>
      <c r="B19" s="88">
        <v>12.0</v>
      </c>
      <c r="C19" s="90" t="s">
        <v>28</v>
      </c>
      <c r="D19" s="90">
        <v>31.0</v>
      </c>
      <c r="E19" s="91">
        <f t="shared" si="1"/>
        <v>5.534468089</v>
      </c>
      <c r="F19" s="91">
        <f t="shared" si="2"/>
        <v>171.5685108</v>
      </c>
      <c r="G19" s="56" t="s">
        <v>28</v>
      </c>
      <c r="H19" s="56">
        <v>0.2306028370567401</v>
      </c>
      <c r="I19" s="56">
        <v>0.0</v>
      </c>
      <c r="J19" s="56">
        <v>0.0</v>
      </c>
      <c r="K19" s="56">
        <v>0.0</v>
      </c>
      <c r="L19" s="56">
        <v>0.0</v>
      </c>
      <c r="M19" s="56">
        <v>0.0</v>
      </c>
      <c r="N19" s="56">
        <v>0.0</v>
      </c>
      <c r="O19" s="56">
        <v>0.008938491886514717</v>
      </c>
      <c r="P19" s="56">
        <v>0.04209470359551256</v>
      </c>
      <c r="Q19" s="56">
        <v>0.1925250861579145</v>
      </c>
      <c r="R19" s="56">
        <v>0.3745408669766007</v>
      </c>
      <c r="S19" s="56">
        <v>0.5243301021498551</v>
      </c>
      <c r="T19" s="56">
        <v>0.6330881171033168</v>
      </c>
      <c r="U19" s="56">
        <v>0.6909118293080188</v>
      </c>
      <c r="V19" s="56">
        <v>0.7114590902308014</v>
      </c>
      <c r="W19" s="56">
        <v>0.6795770139077001</v>
      </c>
      <c r="X19" s="56">
        <v>0.6153864610175377</v>
      </c>
      <c r="Y19" s="56">
        <v>0.5064356694437083</v>
      </c>
      <c r="Z19" s="56">
        <v>0.3543074960636996</v>
      </c>
      <c r="AA19" s="56">
        <v>0.175936176038891</v>
      </c>
      <c r="AB19" s="56">
        <v>0.02493698548169103</v>
      </c>
      <c r="AC19" s="56">
        <v>0.0</v>
      </c>
      <c r="AD19" s="56">
        <v>0.0</v>
      </c>
      <c r="AE19" s="56">
        <v>0.0</v>
      </c>
      <c r="AF19" s="56">
        <v>0.0</v>
      </c>
    </row>
    <row r="20" ht="14.25" customHeight="1">
      <c r="A20" s="7" t="s">
        <v>409</v>
      </c>
      <c r="B20" s="88" t="s">
        <v>465</v>
      </c>
      <c r="C20" s="7" t="s">
        <v>466</v>
      </c>
      <c r="D20" s="7">
        <v>365.0</v>
      </c>
      <c r="E20" s="89">
        <f t="shared" si="1"/>
        <v>4.096744845</v>
      </c>
      <c r="F20" s="89">
        <f t="shared" si="2"/>
        <v>1495.311868</v>
      </c>
      <c r="G20" s="56" t="s">
        <v>466</v>
      </c>
      <c r="H20" s="56">
        <v>0.1706977018620302</v>
      </c>
      <c r="I20" s="56">
        <v>0.0</v>
      </c>
      <c r="J20" s="56">
        <v>0.0</v>
      </c>
      <c r="K20" s="56">
        <v>0.0</v>
      </c>
      <c r="L20" s="56">
        <v>0.0</v>
      </c>
      <c r="M20" s="56">
        <v>0.0</v>
      </c>
      <c r="N20" s="56">
        <v>0.0</v>
      </c>
      <c r="O20" s="56">
        <v>0.001578819288575945</v>
      </c>
      <c r="P20" s="56">
        <v>0.01580129983075247</v>
      </c>
      <c r="Q20" s="56">
        <v>0.107019164392254</v>
      </c>
      <c r="R20" s="56">
        <v>0.2627830345231179</v>
      </c>
      <c r="S20" s="56">
        <v>0.3919553228828384</v>
      </c>
      <c r="T20" s="56">
        <v>0.4862065187360706</v>
      </c>
      <c r="U20" s="56">
        <v>0.5337939712067926</v>
      </c>
      <c r="V20" s="56">
        <v>0.5542856309071202</v>
      </c>
      <c r="W20" s="56">
        <v>0.5306153859379762</v>
      </c>
      <c r="X20" s="56">
        <v>0.4789050101811097</v>
      </c>
      <c r="Y20" s="56">
        <v>0.3838359288086833</v>
      </c>
      <c r="Z20" s="56">
        <v>0.2553247407440767</v>
      </c>
      <c r="AA20" s="56">
        <v>0.08728010049161926</v>
      </c>
      <c r="AB20" s="56">
        <v>0.007359916757737545</v>
      </c>
      <c r="AC20" s="56">
        <v>0.0</v>
      </c>
      <c r="AD20" s="56">
        <v>0.0</v>
      </c>
      <c r="AE20" s="56">
        <v>0.0</v>
      </c>
      <c r="AF20" s="56">
        <v>0.0</v>
      </c>
    </row>
    <row r="21" ht="14.25" customHeight="1">
      <c r="A21" s="7" t="s">
        <v>409</v>
      </c>
      <c r="B21" s="88">
        <v>1.0</v>
      </c>
      <c r="C21" s="90" t="s">
        <v>17</v>
      </c>
      <c r="D21" s="90">
        <v>31.0</v>
      </c>
      <c r="E21" s="91">
        <f t="shared" si="1"/>
        <v>5.477094828</v>
      </c>
      <c r="F21" s="91">
        <f t="shared" si="2"/>
        <v>169.7899397</v>
      </c>
      <c r="G21" s="56" t="s">
        <v>17</v>
      </c>
      <c r="H21" s="56">
        <v>0.2282122844949077</v>
      </c>
      <c r="I21" s="56">
        <v>0.0</v>
      </c>
      <c r="J21" s="56">
        <v>0.0</v>
      </c>
      <c r="K21" s="56">
        <v>0.0</v>
      </c>
      <c r="L21" s="56">
        <v>0.0</v>
      </c>
      <c r="M21" s="56">
        <v>0.0</v>
      </c>
      <c r="N21" s="56">
        <v>0.0</v>
      </c>
      <c r="O21" s="56">
        <v>0.00144471958727516</v>
      </c>
      <c r="P21" s="56">
        <v>0.0259568708989447</v>
      </c>
      <c r="Q21" s="56">
        <v>0.1600520985105965</v>
      </c>
      <c r="R21" s="56">
        <v>0.346571200624653</v>
      </c>
      <c r="S21" s="56">
        <v>0.5044406313267075</v>
      </c>
      <c r="T21" s="56">
        <v>0.6150777145580892</v>
      </c>
      <c r="U21" s="56">
        <v>0.6806428827204504</v>
      </c>
      <c r="V21" s="56">
        <v>0.6989605464051472</v>
      </c>
      <c r="W21" s="56">
        <v>0.6801866065770944</v>
      </c>
      <c r="X21" s="56">
        <v>0.6254308306271689</v>
      </c>
      <c r="Y21" s="56">
        <v>0.526593128085028</v>
      </c>
      <c r="Z21" s="56">
        <v>0.3797589678277448</v>
      </c>
      <c r="AA21" s="56">
        <v>0.1978001763488866</v>
      </c>
      <c r="AB21" s="56">
        <v>0.03417845377999979</v>
      </c>
      <c r="AC21" s="56">
        <v>0.0</v>
      </c>
      <c r="AD21" s="56">
        <v>0.0</v>
      </c>
      <c r="AE21" s="56">
        <v>0.0</v>
      </c>
      <c r="AF21" s="56">
        <v>0.0</v>
      </c>
    </row>
    <row r="22" ht="14.25" customHeight="1">
      <c r="A22" s="7" t="s">
        <v>409</v>
      </c>
      <c r="B22" s="88">
        <v>2.0</v>
      </c>
      <c r="C22" s="90" t="s">
        <v>18</v>
      </c>
      <c r="D22" s="90">
        <v>28.0</v>
      </c>
      <c r="E22" s="91">
        <f t="shared" si="1"/>
        <v>5.32403917</v>
      </c>
      <c r="F22" s="91">
        <f t="shared" si="2"/>
        <v>149.0730968</v>
      </c>
      <c r="G22" s="56" t="s">
        <v>18</v>
      </c>
      <c r="H22" s="56">
        <v>0.2218349654128368</v>
      </c>
      <c r="I22" s="56">
        <v>0.0</v>
      </c>
      <c r="J22" s="56">
        <v>0.0</v>
      </c>
      <c r="K22" s="56">
        <v>0.0</v>
      </c>
      <c r="L22" s="56">
        <v>0.0</v>
      </c>
      <c r="M22" s="56">
        <v>0.0</v>
      </c>
      <c r="N22" s="56">
        <v>0.0</v>
      </c>
      <c r="O22" s="56">
        <v>0.0</v>
      </c>
      <c r="P22" s="56">
        <v>0.01543145717840836</v>
      </c>
      <c r="Q22" s="56">
        <v>0.1270683954468906</v>
      </c>
      <c r="R22" s="56">
        <v>0.3138188321042201</v>
      </c>
      <c r="S22" s="56">
        <v>0.4748247111581946</v>
      </c>
      <c r="T22" s="56">
        <v>0.5909708949514837</v>
      </c>
      <c r="U22" s="56">
        <v>0.6676456281729327</v>
      </c>
      <c r="V22" s="56">
        <v>0.7016509218514944</v>
      </c>
      <c r="W22" s="56">
        <v>0.6809730382242296</v>
      </c>
      <c r="X22" s="56">
        <v>0.6276046249287363</v>
      </c>
      <c r="Y22" s="56">
        <v>0.5264086495808735</v>
      </c>
      <c r="Z22" s="56">
        <v>0.3796459719489478</v>
      </c>
      <c r="AA22" s="56">
        <v>0.1920497644608663</v>
      </c>
      <c r="AB22" s="56">
        <v>0.02594627990080385</v>
      </c>
      <c r="AC22" s="56">
        <v>0.0</v>
      </c>
      <c r="AD22" s="56">
        <v>0.0</v>
      </c>
      <c r="AE22" s="56">
        <v>0.0</v>
      </c>
      <c r="AF22" s="56">
        <v>0.0</v>
      </c>
    </row>
    <row r="23" ht="14.25" customHeight="1">
      <c r="A23" s="7" t="s">
        <v>409</v>
      </c>
      <c r="B23" s="88">
        <v>3.0</v>
      </c>
      <c r="C23" s="92" t="s">
        <v>19</v>
      </c>
      <c r="D23" s="92">
        <v>31.0</v>
      </c>
      <c r="E23" s="93">
        <f t="shared" si="1"/>
        <v>4.86103057</v>
      </c>
      <c r="F23" s="93">
        <f t="shared" si="2"/>
        <v>150.6919477</v>
      </c>
      <c r="G23" s="56" t="s">
        <v>19</v>
      </c>
      <c r="H23" s="56">
        <v>0.2025429404095622</v>
      </c>
      <c r="I23" s="56">
        <v>0.0</v>
      </c>
      <c r="J23" s="56">
        <v>0.0</v>
      </c>
      <c r="K23" s="56">
        <v>0.0</v>
      </c>
      <c r="L23" s="56">
        <v>0.0</v>
      </c>
      <c r="M23" s="56">
        <v>0.0</v>
      </c>
      <c r="N23" s="56">
        <v>0.0</v>
      </c>
      <c r="O23" s="56">
        <v>0.0</v>
      </c>
      <c r="P23" s="56">
        <v>0.003358203163132513</v>
      </c>
      <c r="Q23" s="56">
        <v>0.1097549130487256</v>
      </c>
      <c r="R23" s="56">
        <v>0.2894149156590212</v>
      </c>
      <c r="S23" s="56">
        <v>0.4421928457545511</v>
      </c>
      <c r="T23" s="56">
        <v>0.5617725313260782</v>
      </c>
      <c r="U23" s="56">
        <v>0.6288044680020315</v>
      </c>
      <c r="V23" s="56">
        <v>0.65786481813841</v>
      </c>
      <c r="W23" s="56">
        <v>0.6374808359371231</v>
      </c>
      <c r="X23" s="56">
        <v>0.5814528958452085</v>
      </c>
      <c r="Y23" s="56">
        <v>0.4783481522764587</v>
      </c>
      <c r="Z23" s="56">
        <v>0.326189781197811</v>
      </c>
      <c r="AA23" s="56">
        <v>0.1429162062526859</v>
      </c>
      <c r="AB23" s="56">
        <v>0.001480003228256449</v>
      </c>
      <c r="AC23" s="56">
        <v>0.0</v>
      </c>
      <c r="AD23" s="56">
        <v>0.0</v>
      </c>
      <c r="AE23" s="56">
        <v>0.0</v>
      </c>
      <c r="AF23" s="56">
        <v>0.0</v>
      </c>
    </row>
    <row r="24" ht="14.25" customHeight="1">
      <c r="A24" s="7" t="s">
        <v>409</v>
      </c>
      <c r="B24" s="88">
        <v>4.0</v>
      </c>
      <c r="C24" s="92" t="s">
        <v>20</v>
      </c>
      <c r="D24" s="92">
        <v>30.0</v>
      </c>
      <c r="E24" s="93">
        <f t="shared" si="1"/>
        <v>3.860931067</v>
      </c>
      <c r="F24" s="93">
        <f t="shared" si="2"/>
        <v>115.827932</v>
      </c>
      <c r="G24" s="56" t="s">
        <v>20</v>
      </c>
      <c r="H24" s="56">
        <v>0.1608721278002568</v>
      </c>
      <c r="I24" s="56">
        <v>0.0</v>
      </c>
      <c r="J24" s="56">
        <v>0.0</v>
      </c>
      <c r="K24" s="56">
        <v>0.0</v>
      </c>
      <c r="L24" s="56">
        <v>0.0</v>
      </c>
      <c r="M24" s="56">
        <v>0.0</v>
      </c>
      <c r="N24" s="56">
        <v>0.0</v>
      </c>
      <c r="O24" s="56">
        <v>0.0</v>
      </c>
      <c r="P24" s="56">
        <v>0.0</v>
      </c>
      <c r="Q24" s="56">
        <v>0.08398461991845035</v>
      </c>
      <c r="R24" s="56">
        <v>0.2423834989912301</v>
      </c>
      <c r="S24" s="56">
        <v>0.3713020008932545</v>
      </c>
      <c r="T24" s="56">
        <v>0.4752679922113642</v>
      </c>
      <c r="U24" s="56">
        <v>0.510312940930929</v>
      </c>
      <c r="V24" s="56">
        <v>0.5424230486241636</v>
      </c>
      <c r="W24" s="56">
        <v>0.5246034151356002</v>
      </c>
      <c r="X24" s="56">
        <v>0.466114255523142</v>
      </c>
      <c r="Y24" s="56">
        <v>0.3731961102846602</v>
      </c>
      <c r="Z24" s="56">
        <v>0.2273558816847221</v>
      </c>
      <c r="AA24" s="56">
        <v>0.04398730300864572</v>
      </c>
      <c r="AB24" s="56">
        <v>0.0</v>
      </c>
      <c r="AC24" s="56">
        <v>0.0</v>
      </c>
      <c r="AD24" s="56">
        <v>0.0</v>
      </c>
      <c r="AE24" s="56">
        <v>0.0</v>
      </c>
      <c r="AF24" s="56">
        <v>0.0</v>
      </c>
    </row>
    <row r="25" ht="14.25" customHeight="1">
      <c r="A25" s="7" t="s">
        <v>409</v>
      </c>
      <c r="B25" s="88">
        <v>5.0</v>
      </c>
      <c r="C25" s="92" t="s">
        <v>21</v>
      </c>
      <c r="D25" s="92">
        <v>31.0</v>
      </c>
      <c r="E25" s="93">
        <f t="shared" si="1"/>
        <v>2.83926521</v>
      </c>
      <c r="F25" s="93">
        <f t="shared" si="2"/>
        <v>88.01722151</v>
      </c>
      <c r="G25" s="56" t="s">
        <v>21</v>
      </c>
      <c r="H25" s="56">
        <v>0.1183027170771757</v>
      </c>
      <c r="I25" s="56">
        <v>0.0</v>
      </c>
      <c r="J25" s="56">
        <v>0.0</v>
      </c>
      <c r="K25" s="56">
        <v>0.0</v>
      </c>
      <c r="L25" s="56">
        <v>0.0</v>
      </c>
      <c r="M25" s="56">
        <v>0.0</v>
      </c>
      <c r="N25" s="56">
        <v>0.0</v>
      </c>
      <c r="O25" s="56">
        <v>0.0</v>
      </c>
      <c r="P25" s="56">
        <v>0.0</v>
      </c>
      <c r="Q25" s="56">
        <v>0.04331895905593926</v>
      </c>
      <c r="R25" s="56">
        <v>0.16779243490283</v>
      </c>
      <c r="S25" s="56">
        <v>0.2756668182274851</v>
      </c>
      <c r="T25" s="56">
        <v>0.3491675855642327</v>
      </c>
      <c r="U25" s="56">
        <v>0.4002781243116876</v>
      </c>
      <c r="V25" s="56">
        <v>0.4140194269482045</v>
      </c>
      <c r="W25" s="56">
        <v>0.3876844255879377</v>
      </c>
      <c r="X25" s="56">
        <v>0.3594593739074534</v>
      </c>
      <c r="Y25" s="56">
        <v>0.2680310739408345</v>
      </c>
      <c r="Z25" s="56">
        <v>0.1738469874056108</v>
      </c>
      <c r="AA25" s="56">
        <v>0.0</v>
      </c>
      <c r="AB25" s="56">
        <v>0.0</v>
      </c>
      <c r="AC25" s="56">
        <v>0.0</v>
      </c>
      <c r="AD25" s="56">
        <v>0.0</v>
      </c>
      <c r="AE25" s="56">
        <v>0.0</v>
      </c>
      <c r="AF25" s="56">
        <v>0.0</v>
      </c>
    </row>
    <row r="26" ht="14.25" customHeight="1">
      <c r="A26" s="7" t="s">
        <v>409</v>
      </c>
      <c r="B26" s="88">
        <v>6.0</v>
      </c>
      <c r="C26" s="94" t="s">
        <v>22</v>
      </c>
      <c r="D26" s="94">
        <v>30.0</v>
      </c>
      <c r="E26" s="95">
        <f t="shared" si="1"/>
        <v>2.516823985</v>
      </c>
      <c r="F26" s="95">
        <f t="shared" si="2"/>
        <v>75.50471956</v>
      </c>
      <c r="G26" s="56" t="s">
        <v>22</v>
      </c>
      <c r="H26" s="56">
        <v>0.1048676660595704</v>
      </c>
      <c r="I26" s="56">
        <v>0.0</v>
      </c>
      <c r="J26" s="56">
        <v>0.0</v>
      </c>
      <c r="K26" s="56">
        <v>0.0</v>
      </c>
      <c r="L26" s="56">
        <v>0.0</v>
      </c>
      <c r="M26" s="56">
        <v>0.0</v>
      </c>
      <c r="N26" s="56">
        <v>0.0</v>
      </c>
      <c r="O26" s="56">
        <v>0.0</v>
      </c>
      <c r="P26" s="56">
        <v>0.0</v>
      </c>
      <c r="Q26" s="56">
        <v>8.98019483061725E-4</v>
      </c>
      <c r="R26" s="56">
        <v>0.135426328647661</v>
      </c>
      <c r="S26" s="56">
        <v>0.2381833204041744</v>
      </c>
      <c r="T26" s="56">
        <v>0.3147539648906217</v>
      </c>
      <c r="U26" s="56">
        <v>0.3649875165288141</v>
      </c>
      <c r="V26" s="56">
        <v>0.3891466475369164</v>
      </c>
      <c r="W26" s="56">
        <v>0.3598545002589033</v>
      </c>
      <c r="X26" s="56">
        <v>0.3245220574562845</v>
      </c>
      <c r="Y26" s="56">
        <v>0.2440491035503698</v>
      </c>
      <c r="Z26" s="56">
        <v>0.1450025266728837</v>
      </c>
      <c r="AA26" s="56">
        <v>0.0</v>
      </c>
      <c r="AB26" s="56">
        <v>0.0</v>
      </c>
      <c r="AC26" s="56">
        <v>0.0</v>
      </c>
      <c r="AD26" s="56">
        <v>0.0</v>
      </c>
      <c r="AE26" s="56">
        <v>0.0</v>
      </c>
      <c r="AF26" s="56">
        <v>0.0</v>
      </c>
    </row>
    <row r="27" ht="14.25" customHeight="1">
      <c r="A27" s="7" t="s">
        <v>409</v>
      </c>
      <c r="B27" s="88">
        <v>7.0</v>
      </c>
      <c r="C27" s="94" t="s">
        <v>23</v>
      </c>
      <c r="D27" s="94">
        <v>31.0</v>
      </c>
      <c r="E27" s="95">
        <f t="shared" si="1"/>
        <v>2.566273796</v>
      </c>
      <c r="F27" s="95">
        <f t="shared" si="2"/>
        <v>79.55448767</v>
      </c>
      <c r="G27" s="56" t="s">
        <v>23</v>
      </c>
      <c r="H27" s="56">
        <v>0.1069280748277071</v>
      </c>
      <c r="I27" s="56">
        <v>0.0</v>
      </c>
      <c r="J27" s="56">
        <v>0.0</v>
      </c>
      <c r="K27" s="56">
        <v>0.0</v>
      </c>
      <c r="L27" s="56">
        <v>0.0</v>
      </c>
      <c r="M27" s="56">
        <v>0.0</v>
      </c>
      <c r="N27" s="56">
        <v>0.0</v>
      </c>
      <c r="O27" s="56">
        <v>0.0</v>
      </c>
      <c r="P27" s="56">
        <v>0.0</v>
      </c>
      <c r="Q27" s="56">
        <v>0.005242950716450249</v>
      </c>
      <c r="R27" s="56">
        <v>0.1368175089334576</v>
      </c>
      <c r="S27" s="56">
        <v>0.2413413347384422</v>
      </c>
      <c r="T27" s="56">
        <v>0.3186549842037487</v>
      </c>
      <c r="U27" s="56">
        <v>0.3621014090377503</v>
      </c>
      <c r="V27" s="56">
        <v>0.3778298673297689</v>
      </c>
      <c r="W27" s="56">
        <v>0.3629238177335127</v>
      </c>
      <c r="X27" s="56">
        <v>0.3236863007779772</v>
      </c>
      <c r="Y27" s="56">
        <v>0.248095130873476</v>
      </c>
      <c r="Z27" s="56">
        <v>0.189580491520386</v>
      </c>
      <c r="AA27" s="56">
        <v>0.0</v>
      </c>
      <c r="AB27" s="56">
        <v>0.0</v>
      </c>
      <c r="AC27" s="56">
        <v>0.0</v>
      </c>
      <c r="AD27" s="56">
        <v>0.0</v>
      </c>
      <c r="AE27" s="56">
        <v>0.0</v>
      </c>
      <c r="AF27" s="56">
        <v>0.0</v>
      </c>
    </row>
    <row r="28" ht="14.25" customHeight="1">
      <c r="A28" s="7" t="s">
        <v>409</v>
      </c>
      <c r="B28" s="88">
        <v>8.0</v>
      </c>
      <c r="C28" s="94" t="s">
        <v>24</v>
      </c>
      <c r="D28" s="94">
        <v>31.0</v>
      </c>
      <c r="E28" s="95">
        <f t="shared" si="1"/>
        <v>2.910332907</v>
      </c>
      <c r="F28" s="95">
        <f t="shared" si="2"/>
        <v>90.22032013</v>
      </c>
      <c r="G28" s="56" t="s">
        <v>24</v>
      </c>
      <c r="H28" s="56">
        <v>0.121263871143703</v>
      </c>
      <c r="I28" s="56">
        <v>0.0</v>
      </c>
      <c r="J28" s="56">
        <v>0.0</v>
      </c>
      <c r="K28" s="56">
        <v>0.0</v>
      </c>
      <c r="L28" s="56">
        <v>0.0</v>
      </c>
      <c r="M28" s="56">
        <v>0.0</v>
      </c>
      <c r="N28" s="56">
        <v>0.0</v>
      </c>
      <c r="O28" s="56">
        <v>0.0</v>
      </c>
      <c r="P28" s="56">
        <v>0.0</v>
      </c>
      <c r="Q28" s="56">
        <v>0.04895792560871239</v>
      </c>
      <c r="R28" s="56">
        <v>0.1754144482671822</v>
      </c>
      <c r="S28" s="56">
        <v>0.2823092133584319</v>
      </c>
      <c r="T28" s="56">
        <v>0.3666462319915313</v>
      </c>
      <c r="U28" s="56">
        <v>0.3873356184487752</v>
      </c>
      <c r="V28" s="56">
        <v>0.4053651289051376</v>
      </c>
      <c r="W28" s="56">
        <v>0.3984597207688958</v>
      </c>
      <c r="X28" s="56">
        <v>0.3632795287815676</v>
      </c>
      <c r="Y28" s="56">
        <v>0.2804098812450799</v>
      </c>
      <c r="Z28" s="56">
        <v>0.1793615928601776</v>
      </c>
      <c r="AA28" s="56">
        <v>0.02279361721338054</v>
      </c>
      <c r="AB28" s="56">
        <v>0.0</v>
      </c>
      <c r="AC28" s="56">
        <v>0.0</v>
      </c>
      <c r="AD28" s="56">
        <v>0.0</v>
      </c>
      <c r="AE28" s="56">
        <v>0.0</v>
      </c>
      <c r="AF28" s="56">
        <v>0.0</v>
      </c>
    </row>
    <row r="29" ht="14.25" customHeight="1">
      <c r="A29" s="7" t="s">
        <v>409</v>
      </c>
      <c r="B29" s="88">
        <v>9.0</v>
      </c>
      <c r="C29" s="76" t="s">
        <v>25</v>
      </c>
      <c r="D29" s="76">
        <v>30.0</v>
      </c>
      <c r="E29" s="96">
        <f t="shared" si="1"/>
        <v>3.755847686</v>
      </c>
      <c r="F29" s="96">
        <f t="shared" si="2"/>
        <v>112.6754306</v>
      </c>
      <c r="G29" s="56" t="s">
        <v>25</v>
      </c>
      <c r="H29" s="56">
        <v>0.1564936535924918</v>
      </c>
      <c r="I29" s="56">
        <v>0.0</v>
      </c>
      <c r="J29" s="56">
        <v>0.0</v>
      </c>
      <c r="K29" s="56">
        <v>0.0</v>
      </c>
      <c r="L29" s="56">
        <v>0.0</v>
      </c>
      <c r="M29" s="56">
        <v>0.0</v>
      </c>
      <c r="N29" s="56">
        <v>0.0</v>
      </c>
      <c r="O29" s="56">
        <v>0.0</v>
      </c>
      <c r="P29" s="56">
        <v>0.005514320028665745</v>
      </c>
      <c r="Q29" s="56">
        <v>0.1101724194331391</v>
      </c>
      <c r="R29" s="56">
        <v>0.2534829004298984</v>
      </c>
      <c r="S29" s="56">
        <v>0.3767064830529672</v>
      </c>
      <c r="T29" s="56">
        <v>0.4650057897708822</v>
      </c>
      <c r="U29" s="56">
        <v>0.4728580965263185</v>
      </c>
      <c r="V29" s="56">
        <v>0.514640423489055</v>
      </c>
      <c r="W29" s="56">
        <v>0.4875271680122125</v>
      </c>
      <c r="X29" s="56">
        <v>0.4386900225973758</v>
      </c>
      <c r="Y29" s="56">
        <v>0.3452078778326416</v>
      </c>
      <c r="Z29" s="56">
        <v>0.2081348924960436</v>
      </c>
      <c r="AA29" s="56">
        <v>0.07790729255060246</v>
      </c>
      <c r="AB29" s="56">
        <v>0.0</v>
      </c>
      <c r="AC29" s="56">
        <v>0.0</v>
      </c>
      <c r="AD29" s="56">
        <v>0.0</v>
      </c>
      <c r="AE29" s="56">
        <v>0.0</v>
      </c>
      <c r="AF29" s="56">
        <v>0.0</v>
      </c>
    </row>
    <row r="30" ht="14.25" customHeight="1">
      <c r="A30" s="7" t="s">
        <v>409</v>
      </c>
      <c r="B30" s="88">
        <v>10.0</v>
      </c>
      <c r="C30" s="76" t="s">
        <v>26</v>
      </c>
      <c r="D30" s="76">
        <v>31.0</v>
      </c>
      <c r="E30" s="96">
        <f t="shared" si="1"/>
        <v>4.444546518</v>
      </c>
      <c r="F30" s="96">
        <f t="shared" si="2"/>
        <v>137.780942</v>
      </c>
      <c r="G30" s="56" t="s">
        <v>26</v>
      </c>
      <c r="H30" s="56">
        <v>0.1851894382373521</v>
      </c>
      <c r="I30" s="56">
        <v>0.0</v>
      </c>
      <c r="J30" s="56">
        <v>0.0</v>
      </c>
      <c r="K30" s="56">
        <v>0.0</v>
      </c>
      <c r="L30" s="56">
        <v>0.0</v>
      </c>
      <c r="M30" s="56">
        <v>0.0</v>
      </c>
      <c r="N30" s="56">
        <v>0.0</v>
      </c>
      <c r="O30" s="56">
        <v>1.426483687417889E-4</v>
      </c>
      <c r="P30" s="56">
        <v>0.03544306617257834</v>
      </c>
      <c r="Q30" s="56">
        <v>0.1722897080525976</v>
      </c>
      <c r="R30" s="56">
        <v>0.3245412152414267</v>
      </c>
      <c r="S30" s="56">
        <v>0.4537546693014229</v>
      </c>
      <c r="T30" s="56">
        <v>0.5386151025863486</v>
      </c>
      <c r="U30" s="56">
        <v>0.5873006857293197</v>
      </c>
      <c r="V30" s="56">
        <v>0.5878209921990345</v>
      </c>
      <c r="W30" s="56">
        <v>0.5481154190774207</v>
      </c>
      <c r="X30" s="56">
        <v>0.4846445291236554</v>
      </c>
      <c r="Y30" s="56">
        <v>0.3827708039963096</v>
      </c>
      <c r="Z30" s="56">
        <v>0.2319638276077328</v>
      </c>
      <c r="AA30" s="56">
        <v>0.09714385023986237</v>
      </c>
      <c r="AB30" s="56">
        <v>0.0</v>
      </c>
      <c r="AC30" s="56">
        <v>0.0</v>
      </c>
      <c r="AD30" s="56">
        <v>0.0</v>
      </c>
      <c r="AE30" s="56">
        <v>0.0</v>
      </c>
      <c r="AF30" s="56">
        <v>0.0</v>
      </c>
    </row>
    <row r="31" ht="14.25" customHeight="1">
      <c r="A31" s="7" t="s">
        <v>409</v>
      </c>
      <c r="B31" s="88">
        <v>11.0</v>
      </c>
      <c r="C31" s="76" t="s">
        <v>27</v>
      </c>
      <c r="D31" s="76">
        <v>30.0</v>
      </c>
      <c r="E31" s="96">
        <f t="shared" si="1"/>
        <v>5.178511104</v>
      </c>
      <c r="F31" s="96">
        <f t="shared" si="2"/>
        <v>155.3553331</v>
      </c>
      <c r="G31" s="56" t="s">
        <v>27</v>
      </c>
      <c r="H31" s="56">
        <v>0.2157712960096413</v>
      </c>
      <c r="I31" s="56">
        <v>0.0</v>
      </c>
      <c r="J31" s="56">
        <v>0.0</v>
      </c>
      <c r="K31" s="56">
        <v>0.0</v>
      </c>
      <c r="L31" s="56">
        <v>0.0</v>
      </c>
      <c r="M31" s="56">
        <v>0.0</v>
      </c>
      <c r="N31" s="56">
        <v>0.0</v>
      </c>
      <c r="O31" s="56">
        <v>0.007647395581144886</v>
      </c>
      <c r="P31" s="56">
        <v>0.05618719020042146</v>
      </c>
      <c r="Q31" s="56">
        <v>0.2183174118097068</v>
      </c>
      <c r="R31" s="56">
        <v>0.3869485912387701</v>
      </c>
      <c r="S31" s="56">
        <v>0.5161507698117848</v>
      </c>
      <c r="T31" s="56">
        <v>0.6129557721850034</v>
      </c>
      <c r="U31" s="56">
        <v>0.6639739324359959</v>
      </c>
      <c r="V31" s="56">
        <v>0.6700706877221653</v>
      </c>
      <c r="W31" s="56">
        <v>0.6344595806732437</v>
      </c>
      <c r="X31" s="56">
        <v>0.5572965952321876</v>
      </c>
      <c r="Y31" s="56">
        <v>0.4474915473727127</v>
      </c>
      <c r="Z31" s="56">
        <v>0.2871083763720227</v>
      </c>
      <c r="AA31" s="56">
        <v>0.1129802111773461</v>
      </c>
      <c r="AB31" s="56">
        <v>0.006923042418885966</v>
      </c>
      <c r="AC31" s="56">
        <v>0.0</v>
      </c>
      <c r="AD31" s="56">
        <v>0.0</v>
      </c>
      <c r="AE31" s="56">
        <v>0.0</v>
      </c>
      <c r="AF31" s="56">
        <v>0.0</v>
      </c>
    </row>
    <row r="32" ht="14.25" customHeight="1">
      <c r="A32" s="7" t="s">
        <v>409</v>
      </c>
      <c r="B32" s="88">
        <v>12.0</v>
      </c>
      <c r="C32" s="90" t="s">
        <v>28</v>
      </c>
      <c r="D32" s="90">
        <v>31.0</v>
      </c>
      <c r="E32" s="91">
        <f t="shared" si="1"/>
        <v>5.426241295</v>
      </c>
      <c r="F32" s="91">
        <f t="shared" si="2"/>
        <v>168.2134801</v>
      </c>
      <c r="G32" s="56" t="s">
        <v>28</v>
      </c>
      <c r="H32" s="56">
        <v>0.2260933872791576</v>
      </c>
      <c r="I32" s="56">
        <v>0.0</v>
      </c>
      <c r="J32" s="56">
        <v>0.0</v>
      </c>
      <c r="K32" s="56">
        <v>0.0</v>
      </c>
      <c r="L32" s="56">
        <v>0.0</v>
      </c>
      <c r="M32" s="56">
        <v>0.0</v>
      </c>
      <c r="N32" s="56">
        <v>0.0</v>
      </c>
      <c r="O32" s="56">
        <v>0.009711067925749498</v>
      </c>
      <c r="P32" s="56">
        <v>0.0477244903268785</v>
      </c>
      <c r="Q32" s="56">
        <v>0.2041725516227778</v>
      </c>
      <c r="R32" s="56">
        <v>0.3807845392370636</v>
      </c>
      <c r="S32" s="56">
        <v>0.5265910765666442</v>
      </c>
      <c r="T32" s="56">
        <v>0.6255896605934632</v>
      </c>
      <c r="U32" s="56">
        <v>0.6792863516365063</v>
      </c>
      <c r="V32" s="56">
        <v>0.6916350617359452</v>
      </c>
      <c r="W32" s="56">
        <v>0.6651161032695416</v>
      </c>
      <c r="X32" s="56">
        <v>0.5946791073725599</v>
      </c>
      <c r="Y32" s="56">
        <v>0.4854296866657555</v>
      </c>
      <c r="Z32" s="56">
        <v>0.3359475913348371</v>
      </c>
      <c r="AA32" s="56">
        <v>0.1597827846471549</v>
      </c>
      <c r="AB32" s="56">
        <v>0.01979122176490447</v>
      </c>
      <c r="AC32" s="56">
        <v>0.0</v>
      </c>
      <c r="AD32" s="56">
        <v>0.0</v>
      </c>
      <c r="AE32" s="56">
        <v>0.0</v>
      </c>
      <c r="AF32" s="56">
        <v>0.0</v>
      </c>
    </row>
    <row r="33" ht="14.25" customHeight="1">
      <c r="A33" s="7" t="s">
        <v>410</v>
      </c>
      <c r="B33" s="88" t="s">
        <v>465</v>
      </c>
      <c r="C33" s="7" t="s">
        <v>466</v>
      </c>
      <c r="D33" s="7">
        <v>365.0</v>
      </c>
      <c r="E33" s="89">
        <f t="shared" si="1"/>
        <v>4.069032467</v>
      </c>
      <c r="F33" s="89">
        <f t="shared" si="2"/>
        <v>1485.19685</v>
      </c>
      <c r="G33" s="56" t="s">
        <v>466</v>
      </c>
      <c r="H33" s="56">
        <v>0.1695430194610779</v>
      </c>
      <c r="I33" s="56">
        <v>0.0</v>
      </c>
      <c r="J33" s="56">
        <v>0.0</v>
      </c>
      <c r="K33" s="56">
        <v>0.0</v>
      </c>
      <c r="L33" s="56">
        <v>0.0</v>
      </c>
      <c r="M33" s="56">
        <v>0.0</v>
      </c>
      <c r="N33" s="56">
        <v>0.0</v>
      </c>
      <c r="O33" s="56">
        <v>0.001615242505854221</v>
      </c>
      <c r="P33" s="56">
        <v>0.0155853438185765</v>
      </c>
      <c r="Q33" s="56">
        <v>0.1037913702962959</v>
      </c>
      <c r="R33" s="56">
        <v>0.2570876469826832</v>
      </c>
      <c r="S33" s="56">
        <v>0.3840463840896644</v>
      </c>
      <c r="T33" s="56">
        <v>0.4795160853453404</v>
      </c>
      <c r="U33" s="56">
        <v>0.5240843277137627</v>
      </c>
      <c r="V33" s="56">
        <v>0.547893899680913</v>
      </c>
      <c r="W33" s="56">
        <v>0.5308642031227535</v>
      </c>
      <c r="X33" s="56">
        <v>0.4800297164844703</v>
      </c>
      <c r="Y33" s="56">
        <v>0.3862472963813948</v>
      </c>
      <c r="Z33" s="56">
        <v>0.2592370654783314</v>
      </c>
      <c r="AA33" s="56">
        <v>0.09095802748520893</v>
      </c>
      <c r="AB33" s="56">
        <v>0.008075857680621575</v>
      </c>
      <c r="AC33" s="56">
        <v>0.0</v>
      </c>
      <c r="AD33" s="56">
        <v>0.0</v>
      </c>
      <c r="AE33" s="56">
        <v>0.0</v>
      </c>
      <c r="AF33" s="56">
        <v>0.0</v>
      </c>
    </row>
    <row r="34" ht="14.25" customHeight="1">
      <c r="A34" s="7" t="s">
        <v>410</v>
      </c>
      <c r="B34" s="88">
        <v>1.0</v>
      </c>
      <c r="C34" s="90" t="s">
        <v>17</v>
      </c>
      <c r="D34" s="90">
        <v>31.0</v>
      </c>
      <c r="E34" s="91">
        <f t="shared" si="1"/>
        <v>5.490877033</v>
      </c>
      <c r="F34" s="91">
        <f t="shared" si="2"/>
        <v>170.217188</v>
      </c>
      <c r="G34" s="56" t="s">
        <v>17</v>
      </c>
      <c r="H34" s="56">
        <v>0.2287865430297868</v>
      </c>
      <c r="I34" s="56">
        <v>0.0</v>
      </c>
      <c r="J34" s="56">
        <v>0.0</v>
      </c>
      <c r="K34" s="56">
        <v>0.0</v>
      </c>
      <c r="L34" s="56">
        <v>0.0</v>
      </c>
      <c r="M34" s="56">
        <v>0.0</v>
      </c>
      <c r="N34" s="56">
        <v>0.0</v>
      </c>
      <c r="O34" s="56">
        <v>0.001500630457598864</v>
      </c>
      <c r="P34" s="56">
        <v>0.02718901380189515</v>
      </c>
      <c r="Q34" s="56">
        <v>0.1546954331353497</v>
      </c>
      <c r="R34" s="56">
        <v>0.3395597389462702</v>
      </c>
      <c r="S34" s="56">
        <v>0.4965292555647575</v>
      </c>
      <c r="T34" s="56">
        <v>0.6140429376919644</v>
      </c>
      <c r="U34" s="56">
        <v>0.6808972731134749</v>
      </c>
      <c r="V34" s="56">
        <v>0.7035952403555095</v>
      </c>
      <c r="W34" s="56">
        <v>0.6853133921975949</v>
      </c>
      <c r="X34" s="56">
        <v>0.6325404638146809</v>
      </c>
      <c r="Y34" s="56">
        <v>0.5311968285686164</v>
      </c>
      <c r="Z34" s="56">
        <v>0.3840778814183324</v>
      </c>
      <c r="AA34" s="56">
        <v>0.202146001623301</v>
      </c>
      <c r="AB34" s="56">
        <v>0.03759294202553729</v>
      </c>
      <c r="AC34" s="56">
        <v>0.0</v>
      </c>
      <c r="AD34" s="56">
        <v>0.0</v>
      </c>
      <c r="AE34" s="56">
        <v>0.0</v>
      </c>
      <c r="AF34" s="56">
        <v>0.0</v>
      </c>
    </row>
    <row r="35" ht="14.25" customHeight="1">
      <c r="A35" s="7" t="s">
        <v>410</v>
      </c>
      <c r="B35" s="88">
        <v>2.0</v>
      </c>
      <c r="C35" s="90" t="s">
        <v>18</v>
      </c>
      <c r="D35" s="90">
        <v>28.0</v>
      </c>
      <c r="E35" s="91">
        <f t="shared" si="1"/>
        <v>5.329056973</v>
      </c>
      <c r="F35" s="91">
        <f t="shared" si="2"/>
        <v>149.2135952</v>
      </c>
      <c r="G35" s="56" t="s">
        <v>18</v>
      </c>
      <c r="H35" s="56">
        <v>0.2220440405259255</v>
      </c>
      <c r="I35" s="56">
        <v>0.0</v>
      </c>
      <c r="J35" s="56">
        <v>0.0</v>
      </c>
      <c r="K35" s="56">
        <v>0.0</v>
      </c>
      <c r="L35" s="56">
        <v>0.0</v>
      </c>
      <c r="M35" s="56">
        <v>0.0</v>
      </c>
      <c r="N35" s="56">
        <v>0.0</v>
      </c>
      <c r="O35" s="56">
        <v>0.0</v>
      </c>
      <c r="P35" s="56">
        <v>0.01606576007630512</v>
      </c>
      <c r="Q35" s="56">
        <v>0.1238317960651456</v>
      </c>
      <c r="R35" s="56">
        <v>0.3097193284273529</v>
      </c>
      <c r="S35" s="56">
        <v>0.4674974964044879</v>
      </c>
      <c r="T35" s="56">
        <v>0.5861829887638246</v>
      </c>
      <c r="U35" s="56">
        <v>0.6675327247308979</v>
      </c>
      <c r="V35" s="56">
        <v>0.7000932530286733</v>
      </c>
      <c r="W35" s="56">
        <v>0.6837494872648595</v>
      </c>
      <c r="X35" s="56">
        <v>0.6278141637197223</v>
      </c>
      <c r="Y35" s="56">
        <v>0.5337811567761903</v>
      </c>
      <c r="Z35" s="56">
        <v>0.3870729652922634</v>
      </c>
      <c r="AA35" s="56">
        <v>0.1972183171872956</v>
      </c>
      <c r="AB35" s="56">
        <v>0.02849753488519402</v>
      </c>
      <c r="AC35" s="56">
        <v>0.0</v>
      </c>
      <c r="AD35" s="56">
        <v>0.0</v>
      </c>
      <c r="AE35" s="56">
        <v>0.0</v>
      </c>
      <c r="AF35" s="56">
        <v>0.0</v>
      </c>
    </row>
    <row r="36" ht="14.25" customHeight="1">
      <c r="A36" s="7" t="s">
        <v>410</v>
      </c>
      <c r="B36" s="88">
        <v>3.0</v>
      </c>
      <c r="C36" s="92" t="s">
        <v>19</v>
      </c>
      <c r="D36" s="92">
        <v>31.0</v>
      </c>
      <c r="E36" s="93">
        <f t="shared" si="1"/>
        <v>4.827548216</v>
      </c>
      <c r="F36" s="93">
        <f t="shared" si="2"/>
        <v>149.6539947</v>
      </c>
      <c r="G36" s="56" t="s">
        <v>19</v>
      </c>
      <c r="H36" s="56">
        <v>0.2011478423390221</v>
      </c>
      <c r="I36" s="56">
        <v>0.0</v>
      </c>
      <c r="J36" s="56">
        <v>0.0</v>
      </c>
      <c r="K36" s="56">
        <v>0.0</v>
      </c>
      <c r="L36" s="56">
        <v>0.0</v>
      </c>
      <c r="M36" s="56">
        <v>0.0</v>
      </c>
      <c r="N36" s="56">
        <v>0.0</v>
      </c>
      <c r="O36" s="56">
        <v>0.0</v>
      </c>
      <c r="P36" s="56">
        <v>0.003577149323332828</v>
      </c>
      <c r="Q36" s="56">
        <v>0.1054572005238257</v>
      </c>
      <c r="R36" s="56">
        <v>0.2806082918114348</v>
      </c>
      <c r="S36" s="56">
        <v>0.4374250508953156</v>
      </c>
      <c r="T36" s="56">
        <v>0.5550857778227202</v>
      </c>
      <c r="U36" s="56">
        <v>0.6185457599913633</v>
      </c>
      <c r="V36" s="56">
        <v>0.6526793272284726</v>
      </c>
      <c r="W36" s="56">
        <v>0.6396640010753433</v>
      </c>
      <c r="X36" s="56">
        <v>0.5782940875434206</v>
      </c>
      <c r="Y36" s="56">
        <v>0.4778246292918133</v>
      </c>
      <c r="Z36" s="56">
        <v>0.3292852741974818</v>
      </c>
      <c r="AA36" s="56">
        <v>0.1473348846796932</v>
      </c>
      <c r="AB36" s="56">
        <v>0.001766781752313349</v>
      </c>
      <c r="AC36" s="56">
        <v>0.0</v>
      </c>
      <c r="AD36" s="56">
        <v>0.0</v>
      </c>
      <c r="AE36" s="56">
        <v>0.0</v>
      </c>
      <c r="AF36" s="56">
        <v>0.0</v>
      </c>
    </row>
    <row r="37" ht="14.25" customHeight="1">
      <c r="A37" s="7" t="s">
        <v>410</v>
      </c>
      <c r="B37" s="88">
        <v>4.0</v>
      </c>
      <c r="C37" s="92" t="s">
        <v>20</v>
      </c>
      <c r="D37" s="92">
        <v>30.0</v>
      </c>
      <c r="E37" s="93">
        <f t="shared" si="1"/>
        <v>3.774241472</v>
      </c>
      <c r="F37" s="93">
        <f t="shared" si="2"/>
        <v>113.2272442</v>
      </c>
      <c r="G37" s="56" t="s">
        <v>20</v>
      </c>
      <c r="H37" s="56">
        <v>0.1572600613516895</v>
      </c>
      <c r="I37" s="56">
        <v>0.0</v>
      </c>
      <c r="J37" s="56">
        <v>0.0</v>
      </c>
      <c r="K37" s="56">
        <v>0.0</v>
      </c>
      <c r="L37" s="56">
        <v>0.0</v>
      </c>
      <c r="M37" s="56">
        <v>0.0</v>
      </c>
      <c r="N37" s="56">
        <v>0.0</v>
      </c>
      <c r="O37" s="56">
        <v>0.0</v>
      </c>
      <c r="P37" s="56">
        <v>0.0</v>
      </c>
      <c r="Q37" s="56">
        <v>0.0804906685397849</v>
      </c>
      <c r="R37" s="56">
        <v>0.2336093026022033</v>
      </c>
      <c r="S37" s="56">
        <v>0.3608635596897143</v>
      </c>
      <c r="T37" s="56">
        <v>0.46836891180204</v>
      </c>
      <c r="U37" s="56">
        <v>0.4744415008451657</v>
      </c>
      <c r="V37" s="56">
        <v>0.52563547993406</v>
      </c>
      <c r="W37" s="56">
        <v>0.5164249952634167</v>
      </c>
      <c r="X37" s="56">
        <v>0.4625768078477547</v>
      </c>
      <c r="Y37" s="56">
        <v>0.3712636537452474</v>
      </c>
      <c r="Z37" s="56">
        <v>0.2313151140591213</v>
      </c>
      <c r="AA37" s="56">
        <v>0.04925147811203905</v>
      </c>
      <c r="AB37" s="56">
        <v>0.0</v>
      </c>
      <c r="AC37" s="56">
        <v>0.0</v>
      </c>
      <c r="AD37" s="56">
        <v>0.0</v>
      </c>
      <c r="AE37" s="56">
        <v>0.0</v>
      </c>
      <c r="AF37" s="56">
        <v>0.0</v>
      </c>
    </row>
    <row r="38" ht="14.25" customHeight="1">
      <c r="A38" s="7" t="s">
        <v>410</v>
      </c>
      <c r="B38" s="88">
        <v>5.0</v>
      </c>
      <c r="C38" s="92" t="s">
        <v>21</v>
      </c>
      <c r="D38" s="92">
        <v>31.0</v>
      </c>
      <c r="E38" s="93">
        <f t="shared" si="1"/>
        <v>2.78853126</v>
      </c>
      <c r="F38" s="93">
        <f t="shared" si="2"/>
        <v>86.44446905</v>
      </c>
      <c r="G38" s="56" t="s">
        <v>21</v>
      </c>
      <c r="H38" s="56">
        <v>0.1161888024817007</v>
      </c>
      <c r="I38" s="56">
        <v>0.0</v>
      </c>
      <c r="J38" s="56">
        <v>0.0</v>
      </c>
      <c r="K38" s="56">
        <v>0.0</v>
      </c>
      <c r="L38" s="56">
        <v>0.0</v>
      </c>
      <c r="M38" s="56">
        <v>0.0</v>
      </c>
      <c r="N38" s="56">
        <v>0.0</v>
      </c>
      <c r="O38" s="56">
        <v>0.0</v>
      </c>
      <c r="P38" s="56">
        <v>0.0</v>
      </c>
      <c r="Q38" s="56">
        <v>0.04102152791150582</v>
      </c>
      <c r="R38" s="56">
        <v>0.1638480717082595</v>
      </c>
      <c r="S38" s="56">
        <v>0.265610602460376</v>
      </c>
      <c r="T38" s="56">
        <v>0.3447559440472978</v>
      </c>
      <c r="U38" s="56">
        <v>0.3851897423430111</v>
      </c>
      <c r="V38" s="56">
        <v>0.4038191341757912</v>
      </c>
      <c r="W38" s="56">
        <v>0.3842987093110803</v>
      </c>
      <c r="X38" s="56">
        <v>0.3549966339321738</v>
      </c>
      <c r="Y38" s="56">
        <v>0.2697730254684456</v>
      </c>
      <c r="Z38" s="56">
        <v>0.1752178682028762</v>
      </c>
      <c r="AA38" s="56">
        <v>0.0</v>
      </c>
      <c r="AB38" s="56">
        <v>0.0</v>
      </c>
      <c r="AC38" s="56">
        <v>0.0</v>
      </c>
      <c r="AD38" s="56">
        <v>0.0</v>
      </c>
      <c r="AE38" s="56">
        <v>0.0</v>
      </c>
      <c r="AF38" s="56">
        <v>0.0</v>
      </c>
    </row>
    <row r="39" ht="14.25" customHeight="1">
      <c r="A39" s="7" t="s">
        <v>410</v>
      </c>
      <c r="B39" s="88">
        <v>6.0</v>
      </c>
      <c r="C39" s="94" t="s">
        <v>22</v>
      </c>
      <c r="D39" s="94">
        <v>30.0</v>
      </c>
      <c r="E39" s="95">
        <f t="shared" si="1"/>
        <v>2.44375366</v>
      </c>
      <c r="F39" s="95">
        <f t="shared" si="2"/>
        <v>73.3126098</v>
      </c>
      <c r="G39" s="56" t="s">
        <v>22</v>
      </c>
      <c r="H39" s="56">
        <v>0.1018230691599711</v>
      </c>
      <c r="I39" s="56">
        <v>0.0</v>
      </c>
      <c r="J39" s="56">
        <v>0.0</v>
      </c>
      <c r="K39" s="56">
        <v>0.0</v>
      </c>
      <c r="L39" s="56">
        <v>0.0</v>
      </c>
      <c r="M39" s="56">
        <v>0.0</v>
      </c>
      <c r="N39" s="56">
        <v>0.0</v>
      </c>
      <c r="O39" s="56">
        <v>0.0</v>
      </c>
      <c r="P39" s="56">
        <v>0.0</v>
      </c>
      <c r="Q39" s="56">
        <v>0.001133243669924496</v>
      </c>
      <c r="R39" s="56">
        <v>0.1328871216394107</v>
      </c>
      <c r="S39" s="56">
        <v>0.2273119501617624</v>
      </c>
      <c r="T39" s="56">
        <v>0.3023154218405665</v>
      </c>
      <c r="U39" s="56">
        <v>0.348464678546276</v>
      </c>
      <c r="V39" s="56">
        <v>0.3715581806400175</v>
      </c>
      <c r="W39" s="56">
        <v>0.3492772450675564</v>
      </c>
      <c r="X39" s="56">
        <v>0.3228709769290056</v>
      </c>
      <c r="Y39" s="56">
        <v>0.2430048735410575</v>
      </c>
      <c r="Z39" s="56">
        <v>0.1449299678037287</v>
      </c>
      <c r="AA39" s="56">
        <v>0.0</v>
      </c>
      <c r="AB39" s="56">
        <v>0.0</v>
      </c>
      <c r="AC39" s="56">
        <v>0.0</v>
      </c>
      <c r="AD39" s="56">
        <v>0.0</v>
      </c>
      <c r="AE39" s="56">
        <v>0.0</v>
      </c>
      <c r="AF39" s="56">
        <v>0.0</v>
      </c>
    </row>
    <row r="40" ht="14.25" customHeight="1">
      <c r="A40" s="7" t="s">
        <v>410</v>
      </c>
      <c r="B40" s="88">
        <v>7.0</v>
      </c>
      <c r="C40" s="94" t="s">
        <v>23</v>
      </c>
      <c r="D40" s="94">
        <v>31.0</v>
      </c>
      <c r="E40" s="95">
        <f t="shared" si="1"/>
        <v>2.508179893</v>
      </c>
      <c r="F40" s="95">
        <f t="shared" si="2"/>
        <v>77.75357667</v>
      </c>
      <c r="G40" s="56" t="s">
        <v>23</v>
      </c>
      <c r="H40" s="56">
        <v>0.1045074955244406</v>
      </c>
      <c r="I40" s="56">
        <v>0.0</v>
      </c>
      <c r="J40" s="56">
        <v>0.0</v>
      </c>
      <c r="K40" s="56">
        <v>0.0</v>
      </c>
      <c r="L40" s="56">
        <v>0.0</v>
      </c>
      <c r="M40" s="56">
        <v>0.0</v>
      </c>
      <c r="N40" s="56">
        <v>0.0</v>
      </c>
      <c r="O40" s="56">
        <v>0.0</v>
      </c>
      <c r="P40" s="56">
        <v>0.0</v>
      </c>
      <c r="Q40" s="56">
        <v>0.001344320099875846</v>
      </c>
      <c r="R40" s="56">
        <v>0.130794476907717</v>
      </c>
      <c r="S40" s="56">
        <v>0.2347864691664564</v>
      </c>
      <c r="T40" s="56">
        <v>0.3052822269016086</v>
      </c>
      <c r="U40" s="56">
        <v>0.3465461921047986</v>
      </c>
      <c r="V40" s="56">
        <v>0.3663623195026411</v>
      </c>
      <c r="W40" s="56">
        <v>0.3586926827212918</v>
      </c>
      <c r="X40" s="56">
        <v>0.3210534833491491</v>
      </c>
      <c r="Y40" s="56">
        <v>0.2511759718387392</v>
      </c>
      <c r="Z40" s="56">
        <v>0.1921417499942972</v>
      </c>
      <c r="AA40" s="56">
        <v>0.0</v>
      </c>
      <c r="AB40" s="56">
        <v>0.0</v>
      </c>
      <c r="AC40" s="56">
        <v>0.0</v>
      </c>
      <c r="AD40" s="56">
        <v>0.0</v>
      </c>
      <c r="AE40" s="56">
        <v>0.0</v>
      </c>
      <c r="AF40" s="56">
        <v>0.0</v>
      </c>
    </row>
    <row r="41" ht="14.25" customHeight="1">
      <c r="A41" s="7" t="s">
        <v>410</v>
      </c>
      <c r="B41" s="88">
        <v>8.0</v>
      </c>
      <c r="C41" s="94" t="s">
        <v>24</v>
      </c>
      <c r="D41" s="94">
        <v>31.0</v>
      </c>
      <c r="E41" s="95">
        <f t="shared" si="1"/>
        <v>2.883843772</v>
      </c>
      <c r="F41" s="95">
        <f t="shared" si="2"/>
        <v>89.39915692</v>
      </c>
      <c r="G41" s="56" t="s">
        <v>24</v>
      </c>
      <c r="H41" s="56">
        <v>0.1201601571458777</v>
      </c>
      <c r="I41" s="56">
        <v>0.0</v>
      </c>
      <c r="J41" s="56">
        <v>0.0</v>
      </c>
      <c r="K41" s="56">
        <v>0.0</v>
      </c>
      <c r="L41" s="56">
        <v>0.0</v>
      </c>
      <c r="M41" s="56">
        <v>0.0</v>
      </c>
      <c r="N41" s="56">
        <v>0.0</v>
      </c>
      <c r="O41" s="56">
        <v>0.0</v>
      </c>
      <c r="P41" s="56">
        <v>0.0</v>
      </c>
      <c r="Q41" s="56">
        <v>0.04942484463690978</v>
      </c>
      <c r="R41" s="56">
        <v>0.1726205958227998</v>
      </c>
      <c r="S41" s="56">
        <v>0.2744342856389008</v>
      </c>
      <c r="T41" s="56">
        <v>0.359336197797713</v>
      </c>
      <c r="U41" s="56">
        <v>0.3760199829343489</v>
      </c>
      <c r="V41" s="56">
        <v>0.3957135035799482</v>
      </c>
      <c r="W41" s="56">
        <v>0.3980548792406145</v>
      </c>
      <c r="X41" s="56">
        <v>0.3633847773544068</v>
      </c>
      <c r="Y41" s="56">
        <v>0.281485242732081</v>
      </c>
      <c r="Z41" s="56">
        <v>0.1827112528638302</v>
      </c>
      <c r="AA41" s="56">
        <v>0.03065820889951126</v>
      </c>
      <c r="AB41" s="56">
        <v>0.0</v>
      </c>
      <c r="AC41" s="56">
        <v>0.0</v>
      </c>
      <c r="AD41" s="56">
        <v>0.0</v>
      </c>
      <c r="AE41" s="56">
        <v>0.0</v>
      </c>
      <c r="AF41" s="56">
        <v>0.0</v>
      </c>
    </row>
    <row r="42" ht="14.25" customHeight="1">
      <c r="A42" s="7" t="s">
        <v>410</v>
      </c>
      <c r="B42" s="88">
        <v>9.0</v>
      </c>
      <c r="C42" s="76" t="s">
        <v>25</v>
      </c>
      <c r="D42" s="76">
        <v>30.0</v>
      </c>
      <c r="E42" s="96">
        <f t="shared" si="1"/>
        <v>3.713955396</v>
      </c>
      <c r="F42" s="96">
        <f t="shared" si="2"/>
        <v>111.4186619</v>
      </c>
      <c r="G42" s="56" t="s">
        <v>25</v>
      </c>
      <c r="H42" s="56">
        <v>0.1547481415027248</v>
      </c>
      <c r="I42" s="56">
        <v>0.0</v>
      </c>
      <c r="J42" s="56">
        <v>0.0</v>
      </c>
      <c r="K42" s="56">
        <v>0.0</v>
      </c>
      <c r="L42" s="56">
        <v>0.0</v>
      </c>
      <c r="M42" s="56">
        <v>0.0</v>
      </c>
      <c r="N42" s="56">
        <v>0.0</v>
      </c>
      <c r="O42" s="56">
        <v>0.0</v>
      </c>
      <c r="P42" s="56">
        <v>0.005223369221157375</v>
      </c>
      <c r="Q42" s="56">
        <v>0.1052847303114944</v>
      </c>
      <c r="R42" s="56">
        <v>0.2452206483917678</v>
      </c>
      <c r="S42" s="56">
        <v>0.3615446623453575</v>
      </c>
      <c r="T42" s="56">
        <v>0.4512535591613552</v>
      </c>
      <c r="U42" s="56">
        <v>0.4539312566911226</v>
      </c>
      <c r="V42" s="56">
        <v>0.504572430139082</v>
      </c>
      <c r="W42" s="56">
        <v>0.4982987298741151</v>
      </c>
      <c r="X42" s="56">
        <v>0.4438777073891449</v>
      </c>
      <c r="Y42" s="56">
        <v>0.3512563560671567</v>
      </c>
      <c r="Z42" s="56">
        <v>0.2120875050926866</v>
      </c>
      <c r="AA42" s="56">
        <v>0.08140444138095429</v>
      </c>
      <c r="AB42" s="56">
        <v>0.0</v>
      </c>
      <c r="AC42" s="56">
        <v>0.0</v>
      </c>
      <c r="AD42" s="56">
        <v>0.0</v>
      </c>
      <c r="AE42" s="56">
        <v>0.0</v>
      </c>
      <c r="AF42" s="56">
        <v>0.0</v>
      </c>
    </row>
    <row r="43" ht="14.25" customHeight="1">
      <c r="A43" s="7" t="s">
        <v>410</v>
      </c>
      <c r="B43" s="88">
        <v>10.0</v>
      </c>
      <c r="C43" s="76" t="s">
        <v>26</v>
      </c>
      <c r="D43" s="76">
        <v>31.0</v>
      </c>
      <c r="E43" s="96">
        <f t="shared" si="1"/>
        <v>4.440179303</v>
      </c>
      <c r="F43" s="96">
        <f t="shared" si="2"/>
        <v>137.6455584</v>
      </c>
      <c r="G43" s="56" t="s">
        <v>26</v>
      </c>
      <c r="H43" s="56">
        <v>0.1850074709666488</v>
      </c>
      <c r="I43" s="56">
        <v>0.0</v>
      </c>
      <c r="J43" s="56">
        <v>0.0</v>
      </c>
      <c r="K43" s="56">
        <v>0.0</v>
      </c>
      <c r="L43" s="56">
        <v>0.0</v>
      </c>
      <c r="M43" s="56">
        <v>0.0</v>
      </c>
      <c r="N43" s="56">
        <v>0.0</v>
      </c>
      <c r="O43" s="56">
        <v>1.499389739215656E-4</v>
      </c>
      <c r="P43" s="56">
        <v>0.03358048444406573</v>
      </c>
      <c r="Q43" s="56">
        <v>0.1695485453762489</v>
      </c>
      <c r="R43" s="56">
        <v>0.3219933219086989</v>
      </c>
      <c r="S43" s="56">
        <v>0.4478319188367951</v>
      </c>
      <c r="T43" s="56">
        <v>0.5325919739062329</v>
      </c>
      <c r="U43" s="56">
        <v>0.5876988645443391</v>
      </c>
      <c r="V43" s="56">
        <v>0.5865967402676425</v>
      </c>
      <c r="W43" s="56">
        <v>0.548591397590911</v>
      </c>
      <c r="X43" s="56">
        <v>0.4865724906959092</v>
      </c>
      <c r="Y43" s="56">
        <v>0.3869644638355561</v>
      </c>
      <c r="Z43" s="56">
        <v>0.2372330562340201</v>
      </c>
      <c r="AA43" s="56">
        <v>0.1008261065852301</v>
      </c>
      <c r="AB43" s="56">
        <v>0.0</v>
      </c>
      <c r="AC43" s="56">
        <v>0.0</v>
      </c>
      <c r="AD43" s="56">
        <v>0.0</v>
      </c>
      <c r="AE43" s="56">
        <v>0.0</v>
      </c>
      <c r="AF43" s="56">
        <v>0.0</v>
      </c>
    </row>
    <row r="44" ht="14.25" customHeight="1">
      <c r="A44" s="7" t="s">
        <v>410</v>
      </c>
      <c r="B44" s="88">
        <v>11.0</v>
      </c>
      <c r="C44" s="76" t="s">
        <v>27</v>
      </c>
      <c r="D44" s="76">
        <v>30.0</v>
      </c>
      <c r="E44" s="96">
        <f t="shared" si="1"/>
        <v>5.182484196</v>
      </c>
      <c r="F44" s="96">
        <f t="shared" si="2"/>
        <v>155.4745259</v>
      </c>
      <c r="G44" s="56" t="s">
        <v>27</v>
      </c>
      <c r="H44" s="56">
        <v>0.2159368415014422</v>
      </c>
      <c r="I44" s="56">
        <v>0.0</v>
      </c>
      <c r="J44" s="56">
        <v>0.0</v>
      </c>
      <c r="K44" s="56">
        <v>0.0</v>
      </c>
      <c r="L44" s="56">
        <v>0.0</v>
      </c>
      <c r="M44" s="56">
        <v>0.0</v>
      </c>
      <c r="N44" s="56">
        <v>0.0</v>
      </c>
      <c r="O44" s="56">
        <v>0.007802083616140953</v>
      </c>
      <c r="P44" s="56">
        <v>0.05454689986739991</v>
      </c>
      <c r="Q44" s="56">
        <v>0.2136209489395008</v>
      </c>
      <c r="R44" s="56">
        <v>0.380215625234273</v>
      </c>
      <c r="S44" s="56">
        <v>0.511595914303193</v>
      </c>
      <c r="T44" s="56">
        <v>0.6080619413508228</v>
      </c>
      <c r="U44" s="56">
        <v>0.6664278420097944</v>
      </c>
      <c r="V44" s="56">
        <v>0.6665778618272489</v>
      </c>
      <c r="W44" s="56">
        <v>0.6398957544164033</v>
      </c>
      <c r="X44" s="56">
        <v>0.5647321601562487</v>
      </c>
      <c r="Y44" s="56">
        <v>0.4495300924497886</v>
      </c>
      <c r="Z44" s="56">
        <v>0.2939429044471555</v>
      </c>
      <c r="AA44" s="56">
        <v>0.1183348039736478</v>
      </c>
      <c r="AB44" s="56">
        <v>0.007199363442995342</v>
      </c>
      <c r="AC44" s="56">
        <v>0.0</v>
      </c>
      <c r="AD44" s="56">
        <v>0.0</v>
      </c>
      <c r="AE44" s="56">
        <v>0.0</v>
      </c>
      <c r="AF44" s="56">
        <v>0.0</v>
      </c>
    </row>
    <row r="45" ht="14.25" customHeight="1">
      <c r="A45" s="7" t="s">
        <v>410</v>
      </c>
      <c r="B45" s="88">
        <v>12.0</v>
      </c>
      <c r="C45" s="90" t="s">
        <v>28</v>
      </c>
      <c r="D45" s="90">
        <v>31.0</v>
      </c>
      <c r="E45" s="91">
        <f t="shared" si="1"/>
        <v>5.445738432</v>
      </c>
      <c r="F45" s="91">
        <f t="shared" si="2"/>
        <v>168.8178914</v>
      </c>
      <c r="G45" s="56" t="s">
        <v>28</v>
      </c>
      <c r="H45" s="56">
        <v>0.2269057680037057</v>
      </c>
      <c r="I45" s="56">
        <v>0.0</v>
      </c>
      <c r="J45" s="56">
        <v>0.0</v>
      </c>
      <c r="K45" s="56">
        <v>0.0</v>
      </c>
      <c r="L45" s="56">
        <v>0.0</v>
      </c>
      <c r="M45" s="56">
        <v>0.0</v>
      </c>
      <c r="N45" s="56">
        <v>0.0</v>
      </c>
      <c r="O45" s="56">
        <v>0.009930257022589269</v>
      </c>
      <c r="P45" s="56">
        <v>0.04684144908876184</v>
      </c>
      <c r="Q45" s="56">
        <v>0.199643184345985</v>
      </c>
      <c r="R45" s="56">
        <v>0.3739752403920107</v>
      </c>
      <c r="S45" s="56">
        <v>0.5231254436088564</v>
      </c>
      <c r="T45" s="56">
        <v>0.6269151430579388</v>
      </c>
      <c r="U45" s="56">
        <v>0.683316114710561</v>
      </c>
      <c r="V45" s="56">
        <v>0.6975233254918688</v>
      </c>
      <c r="W45" s="56">
        <v>0.6681091634498552</v>
      </c>
      <c r="X45" s="56">
        <v>0.6016428450820268</v>
      </c>
      <c r="Y45" s="56">
        <v>0.4877112622620449</v>
      </c>
      <c r="Z45" s="56">
        <v>0.340829246134183</v>
      </c>
      <c r="AA45" s="56">
        <v>0.1643220873808348</v>
      </c>
      <c r="AB45" s="56">
        <v>0.0218536700614189</v>
      </c>
      <c r="AC45" s="56">
        <v>0.0</v>
      </c>
      <c r="AD45" s="56">
        <v>0.0</v>
      </c>
      <c r="AE45" s="56">
        <v>0.0</v>
      </c>
      <c r="AF45" s="56">
        <v>0.0</v>
      </c>
    </row>
    <row r="46" ht="14.25" customHeight="1">
      <c r="A46" s="7" t="s">
        <v>411</v>
      </c>
      <c r="B46" s="88" t="s">
        <v>465</v>
      </c>
      <c r="C46" s="7" t="s">
        <v>466</v>
      </c>
      <c r="D46" s="7">
        <v>365.0</v>
      </c>
      <c r="E46" s="89">
        <f t="shared" si="1"/>
        <v>4.195610001</v>
      </c>
      <c r="F46" s="89">
        <f t="shared" si="2"/>
        <v>1531.39765</v>
      </c>
      <c r="G46" s="56" t="s">
        <v>466</v>
      </c>
      <c r="H46" s="56">
        <v>0.1748170833549393</v>
      </c>
      <c r="I46" s="56">
        <v>0.0</v>
      </c>
      <c r="J46" s="56">
        <v>0.0</v>
      </c>
      <c r="K46" s="56">
        <v>0.0</v>
      </c>
      <c r="L46" s="56">
        <v>0.0</v>
      </c>
      <c r="M46" s="56">
        <v>0.0</v>
      </c>
      <c r="N46" s="56">
        <v>0.0</v>
      </c>
      <c r="O46" s="56">
        <v>0.001541761655011235</v>
      </c>
      <c r="P46" s="56">
        <v>0.01686518661088233</v>
      </c>
      <c r="Q46" s="56">
        <v>0.1141141499167162</v>
      </c>
      <c r="R46" s="56">
        <v>0.2817436293578905</v>
      </c>
      <c r="S46" s="56">
        <v>0.4112376126506262</v>
      </c>
      <c r="T46" s="56">
        <v>0.5055470327903774</v>
      </c>
      <c r="U46" s="56">
        <v>0.5552023817655692</v>
      </c>
      <c r="V46" s="56">
        <v>0.5656058399128608</v>
      </c>
      <c r="W46" s="56">
        <v>0.5368506027437717</v>
      </c>
      <c r="X46" s="56">
        <v>0.4825462565707463</v>
      </c>
      <c r="Y46" s="56">
        <v>0.3850822604833347</v>
      </c>
      <c r="Z46" s="56">
        <v>0.2519994398992149</v>
      </c>
      <c r="AA46" s="56">
        <v>0.08126948444061292</v>
      </c>
      <c r="AB46" s="56">
        <v>0.006004361720928945</v>
      </c>
      <c r="AC46" s="56">
        <v>0.0</v>
      </c>
      <c r="AD46" s="56">
        <v>0.0</v>
      </c>
      <c r="AE46" s="56">
        <v>0.0</v>
      </c>
      <c r="AF46" s="56">
        <v>0.0</v>
      </c>
    </row>
    <row r="47" ht="14.25" customHeight="1">
      <c r="A47" s="7" t="s">
        <v>411</v>
      </c>
      <c r="B47" s="88">
        <v>1.0</v>
      </c>
      <c r="C47" s="90" t="s">
        <v>17</v>
      </c>
      <c r="D47" s="90">
        <v>31.0</v>
      </c>
      <c r="E47" s="91">
        <f t="shared" si="1"/>
        <v>5.504106919</v>
      </c>
      <c r="F47" s="91">
        <f t="shared" si="2"/>
        <v>170.6273145</v>
      </c>
      <c r="G47" s="56" t="s">
        <v>17</v>
      </c>
      <c r="H47" s="56">
        <v>0.2293377882989247</v>
      </c>
      <c r="I47" s="56">
        <v>0.0</v>
      </c>
      <c r="J47" s="56">
        <v>0.0</v>
      </c>
      <c r="K47" s="56">
        <v>0.0</v>
      </c>
      <c r="L47" s="56">
        <v>0.0</v>
      </c>
      <c r="M47" s="56">
        <v>0.0</v>
      </c>
      <c r="N47" s="56">
        <v>0.0</v>
      </c>
      <c r="O47" s="56">
        <v>0.001282056416395306</v>
      </c>
      <c r="P47" s="56">
        <v>0.02652908061617565</v>
      </c>
      <c r="Q47" s="56">
        <v>0.1740089486682219</v>
      </c>
      <c r="R47" s="56">
        <v>0.3665960860591063</v>
      </c>
      <c r="S47" s="56">
        <v>0.5207969547420925</v>
      </c>
      <c r="T47" s="56">
        <v>0.626252193883268</v>
      </c>
      <c r="U47" s="56">
        <v>0.6825680569545959</v>
      </c>
      <c r="V47" s="56">
        <v>0.701786615394088</v>
      </c>
      <c r="W47" s="56">
        <v>0.6789191023199762</v>
      </c>
      <c r="X47" s="56">
        <v>0.6210331263235711</v>
      </c>
      <c r="Y47" s="56">
        <v>0.519749038670805</v>
      </c>
      <c r="Z47" s="56">
        <v>0.3699760494110025</v>
      </c>
      <c r="AA47" s="56">
        <v>0.1872303416988581</v>
      </c>
      <c r="AB47" s="56">
        <v>0.02737926801603559</v>
      </c>
      <c r="AC47" s="56">
        <v>0.0</v>
      </c>
      <c r="AD47" s="56">
        <v>0.0</v>
      </c>
      <c r="AE47" s="56">
        <v>0.0</v>
      </c>
      <c r="AF47" s="56">
        <v>0.0</v>
      </c>
    </row>
    <row r="48" ht="14.25" customHeight="1">
      <c r="A48" s="7" t="s">
        <v>411</v>
      </c>
      <c r="B48" s="88">
        <v>2.0</v>
      </c>
      <c r="C48" s="90" t="s">
        <v>18</v>
      </c>
      <c r="D48" s="90">
        <v>28.0</v>
      </c>
      <c r="E48" s="91">
        <f t="shared" si="1"/>
        <v>5.431809938</v>
      </c>
      <c r="F48" s="91">
        <f t="shared" si="2"/>
        <v>152.0906783</v>
      </c>
      <c r="G48" s="56" t="s">
        <v>18</v>
      </c>
      <c r="H48" s="56">
        <v>0.2263254141002962</v>
      </c>
      <c r="I48" s="56">
        <v>0.0</v>
      </c>
      <c r="J48" s="56">
        <v>0.0</v>
      </c>
      <c r="K48" s="56">
        <v>0.0</v>
      </c>
      <c r="L48" s="56">
        <v>0.0</v>
      </c>
      <c r="M48" s="56">
        <v>0.0</v>
      </c>
      <c r="N48" s="56">
        <v>0.0</v>
      </c>
      <c r="O48" s="56">
        <v>0.0</v>
      </c>
      <c r="P48" s="56">
        <v>0.01524912032168458</v>
      </c>
      <c r="Q48" s="56">
        <v>0.143631691701553</v>
      </c>
      <c r="R48" s="56">
        <v>0.3405167739736652</v>
      </c>
      <c r="S48" s="56">
        <v>0.5044327150313463</v>
      </c>
      <c r="T48" s="56">
        <v>0.6172745081966676</v>
      </c>
      <c r="U48" s="56">
        <v>0.6855559913345415</v>
      </c>
      <c r="V48" s="56">
        <v>0.7078010598103045</v>
      </c>
      <c r="W48" s="56">
        <v>0.6875395580331254</v>
      </c>
      <c r="X48" s="56">
        <v>0.6281560682474844</v>
      </c>
      <c r="Y48" s="56">
        <v>0.5262644677655249</v>
      </c>
      <c r="Z48" s="56">
        <v>0.3724774669871692</v>
      </c>
      <c r="AA48" s="56">
        <v>0.1824210440643564</v>
      </c>
      <c r="AB48" s="56">
        <v>0.02048947293968406</v>
      </c>
      <c r="AC48" s="56">
        <v>0.0</v>
      </c>
      <c r="AD48" s="56">
        <v>0.0</v>
      </c>
      <c r="AE48" s="56">
        <v>0.0</v>
      </c>
      <c r="AF48" s="56">
        <v>0.0</v>
      </c>
    </row>
    <row r="49" ht="14.25" customHeight="1">
      <c r="A49" s="7" t="s">
        <v>411</v>
      </c>
      <c r="B49" s="88">
        <v>3.0</v>
      </c>
      <c r="C49" s="92" t="s">
        <v>19</v>
      </c>
      <c r="D49" s="92">
        <v>31.0</v>
      </c>
      <c r="E49" s="93">
        <f t="shared" si="1"/>
        <v>4.955787005</v>
      </c>
      <c r="F49" s="93">
        <f t="shared" si="2"/>
        <v>153.6293971</v>
      </c>
      <c r="G49" s="56" t="s">
        <v>19</v>
      </c>
      <c r="H49" s="56">
        <v>0.2064911251911669</v>
      </c>
      <c r="I49" s="56">
        <v>0.0</v>
      </c>
      <c r="J49" s="56">
        <v>0.0</v>
      </c>
      <c r="K49" s="56">
        <v>0.0</v>
      </c>
      <c r="L49" s="56">
        <v>0.0</v>
      </c>
      <c r="M49" s="56">
        <v>0.0</v>
      </c>
      <c r="N49" s="56">
        <v>0.0</v>
      </c>
      <c r="O49" s="56">
        <v>0.0</v>
      </c>
      <c r="P49" s="56">
        <v>0.003658792447237894</v>
      </c>
      <c r="Q49" s="56">
        <v>0.1274730629158052</v>
      </c>
      <c r="R49" s="56">
        <v>0.3194774291781283</v>
      </c>
      <c r="S49" s="56">
        <v>0.4775372761823513</v>
      </c>
      <c r="T49" s="56">
        <v>0.5834991009825996</v>
      </c>
      <c r="U49" s="56">
        <v>0.6383563842214725</v>
      </c>
      <c r="V49" s="56">
        <v>0.6642468960591204</v>
      </c>
      <c r="W49" s="56">
        <v>0.6357738407514725</v>
      </c>
      <c r="X49" s="56">
        <v>0.5814748561156009</v>
      </c>
      <c r="Y49" s="56">
        <v>0.4722897120345536</v>
      </c>
      <c r="Z49" s="56">
        <v>0.3154951164041952</v>
      </c>
      <c r="AA49" s="56">
        <v>0.1356969458631842</v>
      </c>
      <c r="AB49" s="56">
        <v>8.075914322841143E-4</v>
      </c>
      <c r="AC49" s="56">
        <v>0.0</v>
      </c>
      <c r="AD49" s="56">
        <v>0.0</v>
      </c>
      <c r="AE49" s="56">
        <v>0.0</v>
      </c>
      <c r="AF49" s="56">
        <v>0.0</v>
      </c>
    </row>
    <row r="50" ht="14.25" customHeight="1">
      <c r="A50" s="7" t="s">
        <v>411</v>
      </c>
      <c r="B50" s="88">
        <v>4.0</v>
      </c>
      <c r="C50" s="92" t="s">
        <v>20</v>
      </c>
      <c r="D50" s="92">
        <v>30.0</v>
      </c>
      <c r="E50" s="93">
        <f t="shared" si="1"/>
        <v>4.027001473</v>
      </c>
      <c r="F50" s="93">
        <f t="shared" si="2"/>
        <v>120.8100442</v>
      </c>
      <c r="G50" s="56" t="s">
        <v>20</v>
      </c>
      <c r="H50" s="56">
        <v>0.1677917280462169</v>
      </c>
      <c r="I50" s="56">
        <v>0.0</v>
      </c>
      <c r="J50" s="56">
        <v>0.0</v>
      </c>
      <c r="K50" s="56">
        <v>0.0</v>
      </c>
      <c r="L50" s="56">
        <v>0.0</v>
      </c>
      <c r="M50" s="56">
        <v>0.0</v>
      </c>
      <c r="N50" s="56">
        <v>0.0</v>
      </c>
      <c r="O50" s="56">
        <v>0.0</v>
      </c>
      <c r="P50" s="56">
        <v>0.0</v>
      </c>
      <c r="Q50" s="56">
        <v>0.09684638525752634</v>
      </c>
      <c r="R50" s="56">
        <v>0.259467191387143</v>
      </c>
      <c r="S50" s="56">
        <v>0.3976241798192715</v>
      </c>
      <c r="T50" s="56">
        <v>0.4997826334797958</v>
      </c>
      <c r="U50" s="56">
        <v>0.5452110061619125</v>
      </c>
      <c r="V50" s="56">
        <v>0.5671760252679385</v>
      </c>
      <c r="W50" s="56">
        <v>0.5378730892922609</v>
      </c>
      <c r="X50" s="56">
        <v>0.471383739772957</v>
      </c>
      <c r="Y50" s="56">
        <v>0.3790271784829657</v>
      </c>
      <c r="Z50" s="56">
        <v>0.2303346618362109</v>
      </c>
      <c r="AA50" s="56">
        <v>0.04227538235122343</v>
      </c>
      <c r="AB50" s="56">
        <v>0.0</v>
      </c>
      <c r="AC50" s="56">
        <v>0.0</v>
      </c>
      <c r="AD50" s="56">
        <v>0.0</v>
      </c>
      <c r="AE50" s="56">
        <v>0.0</v>
      </c>
      <c r="AF50" s="56">
        <v>0.0</v>
      </c>
    </row>
    <row r="51" ht="14.25" customHeight="1">
      <c r="A51" s="7" t="s">
        <v>411</v>
      </c>
      <c r="B51" s="88">
        <v>5.0</v>
      </c>
      <c r="C51" s="92" t="s">
        <v>21</v>
      </c>
      <c r="D51" s="92">
        <v>31.0</v>
      </c>
      <c r="E51" s="93">
        <f t="shared" si="1"/>
        <v>2.959773232</v>
      </c>
      <c r="F51" s="93">
        <f t="shared" si="2"/>
        <v>91.75297018</v>
      </c>
      <c r="G51" s="56" t="s">
        <v>21</v>
      </c>
      <c r="H51" s="56">
        <v>0.1233238846479545</v>
      </c>
      <c r="I51" s="56">
        <v>0.0</v>
      </c>
      <c r="J51" s="56">
        <v>0.0</v>
      </c>
      <c r="K51" s="56">
        <v>0.0</v>
      </c>
      <c r="L51" s="56">
        <v>0.0</v>
      </c>
      <c r="M51" s="56">
        <v>0.0</v>
      </c>
      <c r="N51" s="56">
        <v>0.0</v>
      </c>
      <c r="O51" s="56">
        <v>0.0</v>
      </c>
      <c r="P51" s="56">
        <v>0.0</v>
      </c>
      <c r="Q51" s="56">
        <v>0.01774789131248468</v>
      </c>
      <c r="R51" s="56">
        <v>0.1858735064707909</v>
      </c>
      <c r="S51" s="56">
        <v>0.2936614743852207</v>
      </c>
      <c r="T51" s="56">
        <v>0.3771584972205471</v>
      </c>
      <c r="U51" s="56">
        <v>0.4306981634197267</v>
      </c>
      <c r="V51" s="56">
        <v>0.4298089297199922</v>
      </c>
      <c r="W51" s="56">
        <v>0.4028860654365499</v>
      </c>
      <c r="X51" s="56">
        <v>0.3681527431373074</v>
      </c>
      <c r="Y51" s="56">
        <v>0.278523747589237</v>
      </c>
      <c r="Z51" s="56">
        <v>0.1752622128590508</v>
      </c>
      <c r="AA51" s="56">
        <v>0.0</v>
      </c>
      <c r="AB51" s="56">
        <v>0.0</v>
      </c>
      <c r="AC51" s="56">
        <v>0.0</v>
      </c>
      <c r="AD51" s="56">
        <v>0.0</v>
      </c>
      <c r="AE51" s="56">
        <v>0.0</v>
      </c>
      <c r="AF51" s="56">
        <v>0.0</v>
      </c>
    </row>
    <row r="52" ht="14.25" customHeight="1">
      <c r="A52" s="7" t="s">
        <v>411</v>
      </c>
      <c r="B52" s="88">
        <v>6.0</v>
      </c>
      <c r="C52" s="94" t="s">
        <v>22</v>
      </c>
      <c r="D52" s="94">
        <v>30.0</v>
      </c>
      <c r="E52" s="95">
        <f t="shared" si="1"/>
        <v>2.597989747</v>
      </c>
      <c r="F52" s="95">
        <f t="shared" si="2"/>
        <v>77.9396924</v>
      </c>
      <c r="G52" s="56" t="s">
        <v>22</v>
      </c>
      <c r="H52" s="56">
        <v>0.1082495727767239</v>
      </c>
      <c r="I52" s="56">
        <v>0.0</v>
      </c>
      <c r="J52" s="56">
        <v>0.0</v>
      </c>
      <c r="K52" s="56">
        <v>0.0</v>
      </c>
      <c r="L52" s="56">
        <v>0.0</v>
      </c>
      <c r="M52" s="56">
        <v>0.0</v>
      </c>
      <c r="N52" s="56">
        <v>0.0</v>
      </c>
      <c r="O52" s="56">
        <v>0.0</v>
      </c>
      <c r="P52" s="56">
        <v>0.0</v>
      </c>
      <c r="Q52" s="56">
        <v>0.001169087698917108</v>
      </c>
      <c r="R52" s="56">
        <v>0.150451737346484</v>
      </c>
      <c r="S52" s="56">
        <v>0.2536402290449899</v>
      </c>
      <c r="T52" s="56">
        <v>0.3303980459012454</v>
      </c>
      <c r="U52" s="56">
        <v>0.3803070512597528</v>
      </c>
      <c r="V52" s="56">
        <v>0.3888558378427149</v>
      </c>
      <c r="W52" s="56">
        <v>0.3636109323972338</v>
      </c>
      <c r="X52" s="56">
        <v>0.3303555221070157</v>
      </c>
      <c r="Y52" s="56">
        <v>0.2501019080020093</v>
      </c>
      <c r="Z52" s="56">
        <v>0.1490993950410107</v>
      </c>
      <c r="AA52" s="56">
        <v>0.0</v>
      </c>
      <c r="AB52" s="56">
        <v>0.0</v>
      </c>
      <c r="AC52" s="56">
        <v>0.0</v>
      </c>
      <c r="AD52" s="56">
        <v>0.0</v>
      </c>
      <c r="AE52" s="56">
        <v>0.0</v>
      </c>
      <c r="AF52" s="56">
        <v>0.0</v>
      </c>
    </row>
    <row r="53" ht="14.25" customHeight="1">
      <c r="A53" s="7" t="s">
        <v>411</v>
      </c>
      <c r="B53" s="88">
        <v>7.0</v>
      </c>
      <c r="C53" s="94" t="s">
        <v>23</v>
      </c>
      <c r="D53" s="94">
        <v>31.0</v>
      </c>
      <c r="E53" s="95">
        <f t="shared" si="1"/>
        <v>2.666288434</v>
      </c>
      <c r="F53" s="95">
        <f t="shared" si="2"/>
        <v>82.65494146</v>
      </c>
      <c r="G53" s="56" t="s">
        <v>23</v>
      </c>
      <c r="H53" s="56">
        <v>0.1110953514219576</v>
      </c>
      <c r="I53" s="56">
        <v>0.0</v>
      </c>
      <c r="J53" s="56">
        <v>0.0</v>
      </c>
      <c r="K53" s="56">
        <v>0.0</v>
      </c>
      <c r="L53" s="56">
        <v>0.0</v>
      </c>
      <c r="M53" s="56">
        <v>0.0</v>
      </c>
      <c r="N53" s="56">
        <v>0.0</v>
      </c>
      <c r="O53" s="56">
        <v>0.0</v>
      </c>
      <c r="P53" s="56">
        <v>0.0</v>
      </c>
      <c r="Q53" s="56">
        <v>0.00171951843813208</v>
      </c>
      <c r="R53" s="56">
        <v>0.1451333113216804</v>
      </c>
      <c r="S53" s="56">
        <v>0.2557615057790225</v>
      </c>
      <c r="T53" s="56">
        <v>0.3385325785138577</v>
      </c>
      <c r="U53" s="56">
        <v>0.3767223704396636</v>
      </c>
      <c r="V53" s="56">
        <v>0.3857767876201785</v>
      </c>
      <c r="W53" s="56">
        <v>0.3673813579898641</v>
      </c>
      <c r="X53" s="56">
        <v>0.3409096370957528</v>
      </c>
      <c r="Y53" s="56">
        <v>0.2623018245150143</v>
      </c>
      <c r="Z53" s="56">
        <v>0.1920495424138171</v>
      </c>
      <c r="AA53" s="56">
        <v>0.0</v>
      </c>
      <c r="AB53" s="56">
        <v>0.0</v>
      </c>
      <c r="AC53" s="56">
        <v>0.0</v>
      </c>
      <c r="AD53" s="56">
        <v>0.0</v>
      </c>
      <c r="AE53" s="56">
        <v>0.0</v>
      </c>
      <c r="AF53" s="56">
        <v>0.0</v>
      </c>
    </row>
    <row r="54" ht="14.25" customHeight="1">
      <c r="A54" s="7" t="s">
        <v>411</v>
      </c>
      <c r="B54" s="88">
        <v>8.0</v>
      </c>
      <c r="C54" s="94" t="s">
        <v>24</v>
      </c>
      <c r="D54" s="94">
        <v>31.0</v>
      </c>
      <c r="E54" s="95">
        <f t="shared" si="1"/>
        <v>2.994656779</v>
      </c>
      <c r="F54" s="95">
        <f t="shared" si="2"/>
        <v>92.83436016</v>
      </c>
      <c r="G54" s="56" t="s">
        <v>24</v>
      </c>
      <c r="H54" s="56">
        <v>0.1247773658035592</v>
      </c>
      <c r="I54" s="56">
        <v>0.0</v>
      </c>
      <c r="J54" s="56">
        <v>0.0</v>
      </c>
      <c r="K54" s="56">
        <v>0.0</v>
      </c>
      <c r="L54" s="56">
        <v>0.0</v>
      </c>
      <c r="M54" s="56">
        <v>0.0</v>
      </c>
      <c r="N54" s="56">
        <v>0.0</v>
      </c>
      <c r="O54" s="56">
        <v>0.0</v>
      </c>
      <c r="P54" s="56">
        <v>0.0</v>
      </c>
      <c r="Q54" s="56">
        <v>0.04452561834498356</v>
      </c>
      <c r="R54" s="56">
        <v>0.1823109709553653</v>
      </c>
      <c r="S54" s="56">
        <v>0.2868903686789686</v>
      </c>
      <c r="T54" s="56">
        <v>0.3791986218108354</v>
      </c>
      <c r="U54" s="56">
        <v>0.4166431440913342</v>
      </c>
      <c r="V54" s="56">
        <v>0.426245137566482</v>
      </c>
      <c r="W54" s="56">
        <v>0.4044502136224394</v>
      </c>
      <c r="X54" s="56">
        <v>0.3658306366623506</v>
      </c>
      <c r="Y54" s="56">
        <v>0.2896996046047901</v>
      </c>
      <c r="Z54" s="56">
        <v>0.1826872096767001</v>
      </c>
      <c r="AA54" s="56">
        <v>0.01617525327117283</v>
      </c>
      <c r="AB54" s="56">
        <v>0.0</v>
      </c>
      <c r="AC54" s="56">
        <v>0.0</v>
      </c>
      <c r="AD54" s="56">
        <v>0.0</v>
      </c>
      <c r="AE54" s="56">
        <v>0.0</v>
      </c>
      <c r="AF54" s="56">
        <v>0.0</v>
      </c>
    </row>
    <row r="55" ht="14.25" customHeight="1">
      <c r="A55" s="7" t="s">
        <v>411</v>
      </c>
      <c r="B55" s="88">
        <v>9.0</v>
      </c>
      <c r="C55" s="76" t="s">
        <v>25</v>
      </c>
      <c r="D55" s="76">
        <v>30.0</v>
      </c>
      <c r="E55" s="96">
        <f t="shared" si="1"/>
        <v>3.877853342</v>
      </c>
      <c r="F55" s="96">
        <f t="shared" si="2"/>
        <v>116.3356003</v>
      </c>
      <c r="G55" s="56" t="s">
        <v>25</v>
      </c>
      <c r="H55" s="56">
        <v>0.1615772225923612</v>
      </c>
      <c r="I55" s="56">
        <v>0.0</v>
      </c>
      <c r="J55" s="56">
        <v>0.0</v>
      </c>
      <c r="K55" s="56">
        <v>0.0</v>
      </c>
      <c r="L55" s="56">
        <v>0.0</v>
      </c>
      <c r="M55" s="56">
        <v>0.0</v>
      </c>
      <c r="N55" s="56">
        <v>0.0</v>
      </c>
      <c r="O55" s="56">
        <v>0.0</v>
      </c>
      <c r="P55" s="56">
        <v>0.005504683830860046</v>
      </c>
      <c r="Q55" s="56">
        <v>0.1213491785219676</v>
      </c>
      <c r="R55" s="56">
        <v>0.2706646363570025</v>
      </c>
      <c r="S55" s="56">
        <v>0.391108863537411</v>
      </c>
      <c r="T55" s="56">
        <v>0.4773251926454667</v>
      </c>
      <c r="U55" s="56">
        <v>0.5275184260920357</v>
      </c>
      <c r="V55" s="56">
        <v>0.5338534577444176</v>
      </c>
      <c r="W55" s="56">
        <v>0.4994983948476062</v>
      </c>
      <c r="X55" s="56">
        <v>0.438586328074892</v>
      </c>
      <c r="Y55" s="56">
        <v>0.3388382412271347</v>
      </c>
      <c r="Z55" s="56">
        <v>0.2021260356172907</v>
      </c>
      <c r="AA55" s="56">
        <v>0.07147990372058247</v>
      </c>
      <c r="AB55" s="56">
        <v>0.0</v>
      </c>
      <c r="AC55" s="56">
        <v>0.0</v>
      </c>
      <c r="AD55" s="56">
        <v>0.0</v>
      </c>
      <c r="AE55" s="56">
        <v>0.0</v>
      </c>
      <c r="AF55" s="56">
        <v>0.0</v>
      </c>
    </row>
    <row r="56" ht="14.25" customHeight="1">
      <c r="A56" s="7" t="s">
        <v>411</v>
      </c>
      <c r="B56" s="88">
        <v>10.0</v>
      </c>
      <c r="C56" s="76" t="s">
        <v>26</v>
      </c>
      <c r="D56" s="76">
        <v>31.0</v>
      </c>
      <c r="E56" s="96">
        <f t="shared" si="1"/>
        <v>4.577049945</v>
      </c>
      <c r="F56" s="96">
        <f t="shared" si="2"/>
        <v>141.8885483</v>
      </c>
      <c r="G56" s="56" t="s">
        <v>26</v>
      </c>
      <c r="H56" s="56">
        <v>0.1907104143561866</v>
      </c>
      <c r="I56" s="56">
        <v>0.0</v>
      </c>
      <c r="J56" s="56">
        <v>0.0</v>
      </c>
      <c r="K56" s="56">
        <v>0.0</v>
      </c>
      <c r="L56" s="56">
        <v>0.0</v>
      </c>
      <c r="M56" s="56">
        <v>0.0</v>
      </c>
      <c r="N56" s="56">
        <v>0.0</v>
      </c>
      <c r="O56" s="56">
        <v>1.323375599820002E-4</v>
      </c>
      <c r="P56" s="56">
        <v>0.03933748907563163</v>
      </c>
      <c r="Q56" s="56">
        <v>0.1853983546413016</v>
      </c>
      <c r="R56" s="56">
        <v>0.3457603317725236</v>
      </c>
      <c r="S56" s="56">
        <v>0.4723223756640615</v>
      </c>
      <c r="T56" s="56">
        <v>0.5636699488798923</v>
      </c>
      <c r="U56" s="56">
        <v>0.6055068842122335</v>
      </c>
      <c r="V56" s="56">
        <v>0.6053264646441759</v>
      </c>
      <c r="W56" s="56">
        <v>0.5674685615602993</v>
      </c>
      <c r="X56" s="56">
        <v>0.4928318206338034</v>
      </c>
      <c r="Y56" s="56">
        <v>0.3824056563228726</v>
      </c>
      <c r="Z56" s="56">
        <v>0.2280955175330592</v>
      </c>
      <c r="AA56" s="56">
        <v>0.08879420204864245</v>
      </c>
      <c r="AB56" s="56">
        <v>0.0</v>
      </c>
      <c r="AC56" s="56">
        <v>0.0</v>
      </c>
      <c r="AD56" s="56">
        <v>0.0</v>
      </c>
      <c r="AE56" s="56">
        <v>0.0</v>
      </c>
      <c r="AF56" s="56">
        <v>0.0</v>
      </c>
    </row>
    <row r="57" ht="14.25" customHeight="1">
      <c r="A57" s="7" t="s">
        <v>411</v>
      </c>
      <c r="B57" s="88">
        <v>11.0</v>
      </c>
      <c r="C57" s="76" t="s">
        <v>27</v>
      </c>
      <c r="D57" s="76">
        <v>30.0</v>
      </c>
      <c r="E57" s="96">
        <f t="shared" si="1"/>
        <v>5.234718107</v>
      </c>
      <c r="F57" s="96">
        <f t="shared" si="2"/>
        <v>157.0415432</v>
      </c>
      <c r="G57" s="56" t="s">
        <v>27</v>
      </c>
      <c r="H57" s="56">
        <v>0.2181132544411709</v>
      </c>
      <c r="I57" s="56">
        <v>0.0</v>
      </c>
      <c r="J57" s="56">
        <v>0.0</v>
      </c>
      <c r="K57" s="56">
        <v>0.0</v>
      </c>
      <c r="L57" s="56">
        <v>0.0</v>
      </c>
      <c r="M57" s="56">
        <v>0.0</v>
      </c>
      <c r="N57" s="56">
        <v>0.0</v>
      </c>
      <c r="O57" s="56">
        <v>0.007436730069730385</v>
      </c>
      <c r="P57" s="56">
        <v>0.06185883119581938</v>
      </c>
      <c r="Q57" s="56">
        <v>0.2319994208371435</v>
      </c>
      <c r="R57" s="56">
        <v>0.407939278689287</v>
      </c>
      <c r="S57" s="56">
        <v>0.5333809344399696</v>
      </c>
      <c r="T57" s="56">
        <v>0.6278938990893043</v>
      </c>
      <c r="U57" s="56">
        <v>0.6761577510362881</v>
      </c>
      <c r="V57" s="56">
        <v>0.6756441010583698</v>
      </c>
      <c r="W57" s="56">
        <v>0.6340733952759572</v>
      </c>
      <c r="X57" s="56">
        <v>0.5551627330669019</v>
      </c>
      <c r="Y57" s="56">
        <v>0.4376051501348908</v>
      </c>
      <c r="Z57" s="56">
        <v>0.2767039337765815</v>
      </c>
      <c r="AA57" s="56">
        <v>0.102516833058231</v>
      </c>
      <c r="AB57" s="56">
        <v>0.006345114859626675</v>
      </c>
      <c r="AC57" s="56">
        <v>0.0</v>
      </c>
      <c r="AD57" s="56">
        <v>0.0</v>
      </c>
      <c r="AE57" s="56">
        <v>0.0</v>
      </c>
      <c r="AF57" s="56">
        <v>0.0</v>
      </c>
    </row>
    <row r="58" ht="14.25" customHeight="1">
      <c r="A58" s="7" t="s">
        <v>411</v>
      </c>
      <c r="B58" s="88">
        <v>12.0</v>
      </c>
      <c r="C58" s="90" t="s">
        <v>28</v>
      </c>
      <c r="D58" s="90">
        <v>31.0</v>
      </c>
      <c r="E58" s="91">
        <f t="shared" si="1"/>
        <v>5.520285086</v>
      </c>
      <c r="F58" s="91">
        <f t="shared" si="2"/>
        <v>171.1288377</v>
      </c>
      <c r="G58" s="56" t="s">
        <v>28</v>
      </c>
      <c r="H58" s="56">
        <v>0.2300118785827533</v>
      </c>
      <c r="I58" s="56">
        <v>0.0</v>
      </c>
      <c r="J58" s="56">
        <v>0.0</v>
      </c>
      <c r="K58" s="56">
        <v>0.0</v>
      </c>
      <c r="L58" s="56">
        <v>0.0</v>
      </c>
      <c r="M58" s="56">
        <v>0.0</v>
      </c>
      <c r="N58" s="56">
        <v>0.0</v>
      </c>
      <c r="O58" s="56">
        <v>0.009650015814027134</v>
      </c>
      <c r="P58" s="56">
        <v>0.05024424184317881</v>
      </c>
      <c r="Q58" s="56">
        <v>0.2235006406625574</v>
      </c>
      <c r="R58" s="56">
        <v>0.40673229878351</v>
      </c>
      <c r="S58" s="56">
        <v>0.5476944745028107</v>
      </c>
      <c r="T58" s="56">
        <v>0.6455791728810489</v>
      </c>
      <c r="U58" s="56">
        <v>0.6971833519632743</v>
      </c>
      <c r="V58" s="56">
        <v>0.7007487662265478</v>
      </c>
      <c r="W58" s="56">
        <v>0.6627327213984756</v>
      </c>
      <c r="X58" s="56">
        <v>0.5966778676113185</v>
      </c>
      <c r="Y58" s="56">
        <v>0.4841805964502182</v>
      </c>
      <c r="Z58" s="56">
        <v>0.3296861372344907</v>
      </c>
      <c r="AA58" s="56">
        <v>0.1486439072111042</v>
      </c>
      <c r="AB58" s="56">
        <v>0.0170308934035169</v>
      </c>
      <c r="AC58" s="56">
        <v>0.0</v>
      </c>
      <c r="AD58" s="56">
        <v>0.0</v>
      </c>
      <c r="AE58" s="56">
        <v>0.0</v>
      </c>
      <c r="AF58" s="56">
        <v>0.0</v>
      </c>
    </row>
    <row r="59" ht="14.25" customHeight="1">
      <c r="A59" s="7" t="s">
        <v>467</v>
      </c>
      <c r="B59" s="88" t="s">
        <v>465</v>
      </c>
      <c r="C59" s="7" t="s">
        <v>466</v>
      </c>
      <c r="D59" s="7">
        <v>365.0</v>
      </c>
      <c r="E59" s="89">
        <f t="shared" si="1"/>
        <v>4.119399889</v>
      </c>
      <c r="F59" s="89">
        <f t="shared" si="2"/>
        <v>1503.580959</v>
      </c>
      <c r="G59" s="56" t="s">
        <v>466</v>
      </c>
      <c r="H59" s="56">
        <v>0.171641662</v>
      </c>
      <c r="I59" s="56">
        <v>0.0</v>
      </c>
      <c r="J59" s="56">
        <v>0.0</v>
      </c>
      <c r="K59" s="56">
        <v>0.0</v>
      </c>
      <c r="L59" s="56">
        <v>0.0</v>
      </c>
      <c r="M59" s="56">
        <v>0.0</v>
      </c>
      <c r="N59" s="56">
        <v>0.0</v>
      </c>
      <c r="O59" s="56">
        <v>0.001279865</v>
      </c>
      <c r="P59" s="56">
        <v>0.017250239</v>
      </c>
      <c r="Q59" s="56">
        <v>0.107583663</v>
      </c>
      <c r="R59" s="56">
        <v>0.268829105</v>
      </c>
      <c r="S59" s="56">
        <v>0.401266385</v>
      </c>
      <c r="T59" s="56">
        <v>0.500378037</v>
      </c>
      <c r="U59" s="56">
        <v>0.555004489</v>
      </c>
      <c r="V59" s="56">
        <v>0.569068438</v>
      </c>
      <c r="W59" s="56">
        <v>0.539903465</v>
      </c>
      <c r="X59" s="56">
        <v>0.481416401</v>
      </c>
      <c r="Y59" s="56">
        <v>0.38308366</v>
      </c>
      <c r="Z59" s="56">
        <v>0.217423947</v>
      </c>
      <c r="AA59" s="56">
        <v>0.070841891</v>
      </c>
      <c r="AB59" s="56">
        <v>0.006070304</v>
      </c>
      <c r="AC59" s="56">
        <v>0.0</v>
      </c>
      <c r="AD59" s="56">
        <v>0.0</v>
      </c>
      <c r="AE59" s="56">
        <v>0.0</v>
      </c>
      <c r="AF59" s="56">
        <v>0.0</v>
      </c>
    </row>
    <row r="60" ht="14.25" customHeight="1">
      <c r="A60" s="7" t="s">
        <v>467</v>
      </c>
      <c r="B60" s="88">
        <v>1.0</v>
      </c>
      <c r="C60" s="90" t="s">
        <v>17</v>
      </c>
      <c r="D60" s="90">
        <v>31.0</v>
      </c>
      <c r="E60" s="91">
        <f t="shared" si="1"/>
        <v>5.558675383</v>
      </c>
      <c r="F60" s="91">
        <f t="shared" si="2"/>
        <v>172.3189369</v>
      </c>
      <c r="G60" s="56" t="s">
        <v>17</v>
      </c>
      <c r="H60" s="56">
        <v>0.231611474</v>
      </c>
      <c r="I60" s="56">
        <v>0.0</v>
      </c>
      <c r="J60" s="56">
        <v>0.0</v>
      </c>
      <c r="K60" s="56">
        <v>0.0</v>
      </c>
      <c r="L60" s="56">
        <v>0.0</v>
      </c>
      <c r="M60" s="56">
        <v>0.0</v>
      </c>
      <c r="N60" s="56">
        <v>0.0</v>
      </c>
      <c r="O60" s="56">
        <v>8.85556E-4</v>
      </c>
      <c r="P60" s="56">
        <v>0.028116524</v>
      </c>
      <c r="Q60" s="56">
        <v>0.17326341</v>
      </c>
      <c r="R60" s="56">
        <v>0.359911791</v>
      </c>
      <c r="S60" s="56">
        <v>0.514221888</v>
      </c>
      <c r="T60" s="56">
        <v>0.62356901</v>
      </c>
      <c r="U60" s="56">
        <v>0.686898298</v>
      </c>
      <c r="V60" s="56">
        <v>0.712685201</v>
      </c>
      <c r="W60" s="56">
        <v>0.696626292</v>
      </c>
      <c r="X60" s="56">
        <v>0.638482134</v>
      </c>
      <c r="Y60" s="56">
        <v>0.530783681</v>
      </c>
      <c r="Z60" s="56">
        <v>0.377799408</v>
      </c>
      <c r="AA60" s="56">
        <v>0.18800931</v>
      </c>
      <c r="AB60" s="56">
        <v>0.02742288</v>
      </c>
      <c r="AC60" s="56">
        <v>0.0</v>
      </c>
      <c r="AD60" s="56">
        <v>0.0</v>
      </c>
      <c r="AE60" s="56">
        <v>0.0</v>
      </c>
      <c r="AF60" s="56">
        <v>0.0</v>
      </c>
    </row>
    <row r="61" ht="14.25" customHeight="1">
      <c r="A61" s="7" t="s">
        <v>467</v>
      </c>
      <c r="B61" s="88">
        <v>2.0</v>
      </c>
      <c r="C61" s="90" t="s">
        <v>18</v>
      </c>
      <c r="D61" s="90">
        <v>28.0</v>
      </c>
      <c r="E61" s="91">
        <f t="shared" si="1"/>
        <v>5.359812179</v>
      </c>
      <c r="F61" s="91">
        <f t="shared" si="2"/>
        <v>150.074741</v>
      </c>
      <c r="G61" s="56" t="s">
        <v>18</v>
      </c>
      <c r="H61" s="56">
        <v>0.223325507</v>
      </c>
      <c r="I61" s="56">
        <v>0.0</v>
      </c>
      <c r="J61" s="56">
        <v>0.0</v>
      </c>
      <c r="K61" s="56">
        <v>0.0</v>
      </c>
      <c r="L61" s="56">
        <v>0.0</v>
      </c>
      <c r="M61" s="56">
        <v>0.0</v>
      </c>
      <c r="N61" s="56">
        <v>0.0</v>
      </c>
      <c r="O61" s="56">
        <v>0.0</v>
      </c>
      <c r="P61" s="56">
        <v>0.014282288</v>
      </c>
      <c r="Q61" s="56">
        <v>0.136644635</v>
      </c>
      <c r="R61" s="56">
        <v>0.322905167</v>
      </c>
      <c r="S61" s="56">
        <v>0.48918609</v>
      </c>
      <c r="T61" s="56">
        <v>0.601897741</v>
      </c>
      <c r="U61" s="56">
        <v>0.673428631</v>
      </c>
      <c r="V61" s="56">
        <v>0.703096109</v>
      </c>
      <c r="W61" s="56">
        <v>0.687074574</v>
      </c>
      <c r="X61" s="56">
        <v>0.63346042</v>
      </c>
      <c r="Y61" s="56">
        <v>0.527995041</v>
      </c>
      <c r="Z61" s="56">
        <v>0.371991726</v>
      </c>
      <c r="AA61" s="56">
        <v>0.178141256</v>
      </c>
      <c r="AB61" s="56">
        <v>0.019708501</v>
      </c>
      <c r="AC61" s="56">
        <v>0.0</v>
      </c>
      <c r="AD61" s="56">
        <v>0.0</v>
      </c>
      <c r="AE61" s="56">
        <v>0.0</v>
      </c>
      <c r="AF61" s="56">
        <v>0.0</v>
      </c>
    </row>
    <row r="62" ht="14.25" customHeight="1">
      <c r="A62" s="7" t="s">
        <v>467</v>
      </c>
      <c r="B62" s="88">
        <v>3.0</v>
      </c>
      <c r="C62" s="92" t="s">
        <v>19</v>
      </c>
      <c r="D62" s="92">
        <v>31.0</v>
      </c>
      <c r="E62" s="93">
        <f t="shared" si="1"/>
        <v>4.859766537</v>
      </c>
      <c r="F62" s="93">
        <f t="shared" si="2"/>
        <v>150.6527626</v>
      </c>
      <c r="G62" s="56" t="s">
        <v>19</v>
      </c>
      <c r="H62" s="56">
        <v>0.202490272</v>
      </c>
      <c r="I62" s="56">
        <v>0.0</v>
      </c>
      <c r="J62" s="56">
        <v>0.0</v>
      </c>
      <c r="K62" s="56">
        <v>0.0</v>
      </c>
      <c r="L62" s="56">
        <v>0.0</v>
      </c>
      <c r="M62" s="56">
        <v>0.0</v>
      </c>
      <c r="N62" s="56">
        <v>0.0</v>
      </c>
      <c r="O62" s="56">
        <v>0.0</v>
      </c>
      <c r="P62" s="56">
        <v>0.002607571</v>
      </c>
      <c r="Q62" s="56">
        <v>0.114723005</v>
      </c>
      <c r="R62" s="56">
        <v>0.293048659</v>
      </c>
      <c r="S62" s="56">
        <v>0.454691953</v>
      </c>
      <c r="T62" s="56">
        <v>0.576391294</v>
      </c>
      <c r="U62" s="56">
        <v>0.640769637</v>
      </c>
      <c r="V62" s="56">
        <v>0.664309605</v>
      </c>
      <c r="W62" s="56">
        <v>0.637984335</v>
      </c>
      <c r="X62" s="56">
        <v>0.577119049</v>
      </c>
      <c r="Y62" s="56">
        <v>0.468783672</v>
      </c>
      <c r="Z62" s="56">
        <v>0.313663814</v>
      </c>
      <c r="AA62" s="56">
        <v>0.114999138</v>
      </c>
      <c r="AB62" s="56">
        <v>6.74805E-4</v>
      </c>
      <c r="AC62" s="56">
        <v>0.0</v>
      </c>
      <c r="AD62" s="56">
        <v>0.0</v>
      </c>
      <c r="AE62" s="56">
        <v>0.0</v>
      </c>
      <c r="AF62" s="56">
        <v>0.0</v>
      </c>
    </row>
    <row r="63" ht="14.25" customHeight="1">
      <c r="A63" s="7" t="s">
        <v>467</v>
      </c>
      <c r="B63" s="88">
        <v>4.0</v>
      </c>
      <c r="C63" s="92" t="s">
        <v>20</v>
      </c>
      <c r="D63" s="92">
        <v>30.0</v>
      </c>
      <c r="E63" s="93">
        <f t="shared" si="1"/>
        <v>3.90435692</v>
      </c>
      <c r="F63" s="93">
        <f t="shared" si="2"/>
        <v>117.1307076</v>
      </c>
      <c r="G63" s="56" t="s">
        <v>20</v>
      </c>
      <c r="H63" s="56">
        <v>0.162681538</v>
      </c>
      <c r="I63" s="56">
        <v>0.0</v>
      </c>
      <c r="J63" s="56">
        <v>0.0</v>
      </c>
      <c r="K63" s="56">
        <v>0.0</v>
      </c>
      <c r="L63" s="56">
        <v>0.0</v>
      </c>
      <c r="M63" s="56">
        <v>0.0</v>
      </c>
      <c r="N63" s="56">
        <v>0.0</v>
      </c>
      <c r="O63" s="56">
        <v>0.0</v>
      </c>
      <c r="P63" s="56">
        <v>0.0</v>
      </c>
      <c r="Q63" s="56">
        <v>0.077354117</v>
      </c>
      <c r="R63" s="56">
        <v>0.241787813</v>
      </c>
      <c r="S63" s="56">
        <v>0.38004914</v>
      </c>
      <c r="T63" s="56">
        <v>0.485632995</v>
      </c>
      <c r="U63" s="56">
        <v>0.544776762</v>
      </c>
      <c r="V63" s="56">
        <v>0.563941011</v>
      </c>
      <c r="W63" s="56">
        <v>0.534227552</v>
      </c>
      <c r="X63" s="56">
        <v>0.475931585</v>
      </c>
      <c r="Y63" s="56">
        <v>0.375647208</v>
      </c>
      <c r="Z63" s="56">
        <v>0.21939872</v>
      </c>
      <c r="AA63" s="56">
        <v>0.005610017</v>
      </c>
      <c r="AB63" s="56">
        <v>0.0</v>
      </c>
      <c r="AC63" s="56">
        <v>0.0</v>
      </c>
      <c r="AD63" s="56">
        <v>0.0</v>
      </c>
      <c r="AE63" s="56">
        <v>0.0</v>
      </c>
      <c r="AF63" s="56">
        <v>0.0</v>
      </c>
    </row>
    <row r="64" ht="14.25" customHeight="1">
      <c r="A64" s="7" t="s">
        <v>467</v>
      </c>
      <c r="B64" s="88">
        <v>5.0</v>
      </c>
      <c r="C64" s="92" t="s">
        <v>21</v>
      </c>
      <c r="D64" s="92">
        <v>31.0</v>
      </c>
      <c r="E64" s="93">
        <f t="shared" si="1"/>
        <v>2.722673769</v>
      </c>
      <c r="F64" s="93">
        <f t="shared" si="2"/>
        <v>84.40288684</v>
      </c>
      <c r="G64" s="56" t="s">
        <v>21</v>
      </c>
      <c r="H64" s="56">
        <v>0.11344474</v>
      </c>
      <c r="I64" s="56">
        <v>0.0</v>
      </c>
      <c r="J64" s="56">
        <v>0.0</v>
      </c>
      <c r="K64" s="56">
        <v>0.0</v>
      </c>
      <c r="L64" s="56">
        <v>0.0</v>
      </c>
      <c r="M64" s="56">
        <v>0.0</v>
      </c>
      <c r="N64" s="56">
        <v>0.0</v>
      </c>
      <c r="O64" s="56">
        <v>0.0</v>
      </c>
      <c r="P64" s="56">
        <v>0.0</v>
      </c>
      <c r="Q64" s="56">
        <v>0.006973243</v>
      </c>
      <c r="R64" s="56">
        <v>0.164483481</v>
      </c>
      <c r="S64" s="56">
        <v>0.274082218</v>
      </c>
      <c r="T64" s="56">
        <v>0.368748264</v>
      </c>
      <c r="U64" s="56">
        <v>0.421623423</v>
      </c>
      <c r="V64" s="56">
        <v>0.433520376</v>
      </c>
      <c r="W64" s="56">
        <v>0.405415746</v>
      </c>
      <c r="X64" s="56">
        <v>0.356563696</v>
      </c>
      <c r="Y64" s="56">
        <v>0.257133964</v>
      </c>
      <c r="Z64" s="56">
        <v>0.034129358</v>
      </c>
      <c r="AA64" s="56">
        <v>0.0</v>
      </c>
      <c r="AB64" s="56">
        <v>0.0</v>
      </c>
      <c r="AC64" s="56">
        <v>0.0</v>
      </c>
      <c r="AD64" s="56">
        <v>0.0</v>
      </c>
      <c r="AE64" s="56">
        <v>0.0</v>
      </c>
      <c r="AF64" s="56">
        <v>0.0</v>
      </c>
    </row>
    <row r="65" ht="14.25" customHeight="1">
      <c r="A65" s="7" t="s">
        <v>467</v>
      </c>
      <c r="B65" s="88">
        <v>6.0</v>
      </c>
      <c r="C65" s="94" t="s">
        <v>22</v>
      </c>
      <c r="D65" s="94">
        <v>30.0</v>
      </c>
      <c r="E65" s="95">
        <f t="shared" si="1"/>
        <v>2.428495778</v>
      </c>
      <c r="F65" s="95">
        <f t="shared" si="2"/>
        <v>72.85487334</v>
      </c>
      <c r="G65" s="56" t="s">
        <v>22</v>
      </c>
      <c r="H65" s="56">
        <v>0.101187324</v>
      </c>
      <c r="I65" s="56">
        <v>0.0</v>
      </c>
      <c r="J65" s="56">
        <v>0.0</v>
      </c>
      <c r="K65" s="56">
        <v>0.0</v>
      </c>
      <c r="L65" s="56">
        <v>0.0</v>
      </c>
      <c r="M65" s="56">
        <v>0.0</v>
      </c>
      <c r="N65" s="56">
        <v>0.0</v>
      </c>
      <c r="O65" s="56">
        <v>0.0</v>
      </c>
      <c r="P65" s="56">
        <v>0.0</v>
      </c>
      <c r="Q65" s="56">
        <v>5.54808E-4</v>
      </c>
      <c r="R65" s="56">
        <v>0.13250489</v>
      </c>
      <c r="S65" s="56">
        <v>0.23992652</v>
      </c>
      <c r="T65" s="56">
        <v>0.31915004</v>
      </c>
      <c r="U65" s="56">
        <v>0.373308476</v>
      </c>
      <c r="V65" s="56">
        <v>0.39874073</v>
      </c>
      <c r="W65" s="56">
        <v>0.368490833</v>
      </c>
      <c r="X65" s="56">
        <v>0.336082569</v>
      </c>
      <c r="Y65" s="56">
        <v>0.246316217</v>
      </c>
      <c r="Z65" s="56">
        <v>0.013420695</v>
      </c>
      <c r="AA65" s="56">
        <v>0.0</v>
      </c>
      <c r="AB65" s="56">
        <v>0.0</v>
      </c>
      <c r="AC65" s="56">
        <v>0.0</v>
      </c>
      <c r="AD65" s="56">
        <v>0.0</v>
      </c>
      <c r="AE65" s="56">
        <v>0.0</v>
      </c>
      <c r="AF65" s="56">
        <v>0.0</v>
      </c>
    </row>
    <row r="66" ht="14.25" customHeight="1">
      <c r="A66" s="7" t="s">
        <v>467</v>
      </c>
      <c r="B66" s="88">
        <v>7.0</v>
      </c>
      <c r="C66" s="94" t="s">
        <v>23</v>
      </c>
      <c r="D66" s="94">
        <v>31.0</v>
      </c>
      <c r="E66" s="95">
        <f t="shared" si="1"/>
        <v>2.53184103</v>
      </c>
      <c r="F66" s="95">
        <f t="shared" si="2"/>
        <v>78.48707193</v>
      </c>
      <c r="G66" s="56" t="s">
        <v>23</v>
      </c>
      <c r="H66" s="56">
        <v>0.105493376</v>
      </c>
      <c r="I66" s="56">
        <v>0.0</v>
      </c>
      <c r="J66" s="56">
        <v>0.0</v>
      </c>
      <c r="K66" s="56">
        <v>0.0</v>
      </c>
      <c r="L66" s="56">
        <v>0.0</v>
      </c>
      <c r="M66" s="56">
        <v>0.0</v>
      </c>
      <c r="N66" s="56">
        <v>0.0</v>
      </c>
      <c r="O66" s="56">
        <v>0.0</v>
      </c>
      <c r="P66" s="56">
        <v>0.0</v>
      </c>
      <c r="Q66" s="56">
        <v>0.001061036</v>
      </c>
      <c r="R66" s="56">
        <v>0.13754109</v>
      </c>
      <c r="S66" s="56">
        <v>0.239621954</v>
      </c>
      <c r="T66" s="56">
        <v>0.332054183</v>
      </c>
      <c r="U66" s="56">
        <v>0.386825818</v>
      </c>
      <c r="V66" s="56">
        <v>0.402933876</v>
      </c>
      <c r="W66" s="56">
        <v>0.377288085</v>
      </c>
      <c r="X66" s="56">
        <v>0.325726566</v>
      </c>
      <c r="Y66" s="56">
        <v>0.252233866</v>
      </c>
      <c r="Z66" s="56">
        <v>0.076554556</v>
      </c>
      <c r="AA66" s="56">
        <v>0.0</v>
      </c>
      <c r="AB66" s="56">
        <v>0.0</v>
      </c>
      <c r="AC66" s="56">
        <v>0.0</v>
      </c>
      <c r="AD66" s="56">
        <v>0.0</v>
      </c>
      <c r="AE66" s="56">
        <v>0.0</v>
      </c>
      <c r="AF66" s="56">
        <v>0.0</v>
      </c>
    </row>
    <row r="67" ht="14.25" customHeight="1">
      <c r="A67" s="7" t="s">
        <v>467</v>
      </c>
      <c r="B67" s="88">
        <v>8.0</v>
      </c>
      <c r="C67" s="94" t="s">
        <v>24</v>
      </c>
      <c r="D67" s="94">
        <v>31.0</v>
      </c>
      <c r="E67" s="95">
        <f t="shared" si="1"/>
        <v>3.028967409</v>
      </c>
      <c r="F67" s="95">
        <f t="shared" si="2"/>
        <v>93.89798968</v>
      </c>
      <c r="G67" s="56" t="s">
        <v>24</v>
      </c>
      <c r="H67" s="56">
        <v>0.126206975</v>
      </c>
      <c r="I67" s="56">
        <v>0.0</v>
      </c>
      <c r="J67" s="56">
        <v>0.0</v>
      </c>
      <c r="K67" s="56">
        <v>0.0</v>
      </c>
      <c r="L67" s="56">
        <v>0.0</v>
      </c>
      <c r="M67" s="56">
        <v>0.0</v>
      </c>
      <c r="N67" s="56">
        <v>0.0</v>
      </c>
      <c r="O67" s="56">
        <v>0.0</v>
      </c>
      <c r="P67" s="56">
        <v>0.0</v>
      </c>
      <c r="Q67" s="56">
        <v>0.032528305</v>
      </c>
      <c r="R67" s="56">
        <v>0.178826639</v>
      </c>
      <c r="S67" s="56">
        <v>0.292837816</v>
      </c>
      <c r="T67" s="56">
        <v>0.395867834</v>
      </c>
      <c r="U67" s="56">
        <v>0.44476124</v>
      </c>
      <c r="V67" s="56">
        <v>0.44685243</v>
      </c>
      <c r="W67" s="56">
        <v>0.414368297</v>
      </c>
      <c r="X67" s="56">
        <v>0.36285453</v>
      </c>
      <c r="Y67" s="56">
        <v>0.287715832</v>
      </c>
      <c r="Z67" s="56">
        <v>0.169822141</v>
      </c>
      <c r="AA67" s="56">
        <v>0.002532345</v>
      </c>
      <c r="AB67" s="56">
        <v>0.0</v>
      </c>
      <c r="AC67" s="56">
        <v>0.0</v>
      </c>
      <c r="AD67" s="56">
        <v>0.0</v>
      </c>
      <c r="AE67" s="56">
        <v>0.0</v>
      </c>
      <c r="AF67" s="56">
        <v>0.0</v>
      </c>
    </row>
    <row r="68" ht="14.25" customHeight="1">
      <c r="A68" s="7" t="s">
        <v>467</v>
      </c>
      <c r="B68" s="88">
        <v>9.0</v>
      </c>
      <c r="C68" s="76" t="s">
        <v>25</v>
      </c>
      <c r="D68" s="76">
        <v>30.0</v>
      </c>
      <c r="E68" s="96">
        <f t="shared" si="1"/>
        <v>3.791142549</v>
      </c>
      <c r="F68" s="96">
        <f t="shared" si="2"/>
        <v>113.7342765</v>
      </c>
      <c r="G68" s="56" t="s">
        <v>25</v>
      </c>
      <c r="H68" s="56">
        <v>0.157964273</v>
      </c>
      <c r="I68" s="56">
        <v>0.0</v>
      </c>
      <c r="J68" s="56">
        <v>0.0</v>
      </c>
      <c r="K68" s="56">
        <v>0.0</v>
      </c>
      <c r="L68" s="56">
        <v>0.0</v>
      </c>
      <c r="M68" s="56">
        <v>0.0</v>
      </c>
      <c r="N68" s="56">
        <v>0.0</v>
      </c>
      <c r="O68" s="56">
        <v>0.0</v>
      </c>
      <c r="P68" s="56">
        <v>0.005307137</v>
      </c>
      <c r="Q68" s="56">
        <v>0.116327585</v>
      </c>
      <c r="R68" s="56">
        <v>0.265549146</v>
      </c>
      <c r="S68" s="56">
        <v>0.393796621</v>
      </c>
      <c r="T68" s="56">
        <v>0.481601131</v>
      </c>
      <c r="U68" s="56">
        <v>0.517519936</v>
      </c>
      <c r="V68" s="56">
        <v>0.527788869</v>
      </c>
      <c r="W68" s="56">
        <v>0.49270115</v>
      </c>
      <c r="X68" s="56">
        <v>0.428708491</v>
      </c>
      <c r="Y68" s="56">
        <v>0.338879071</v>
      </c>
      <c r="Z68" s="56">
        <v>0.19761215</v>
      </c>
      <c r="AA68" s="56">
        <v>0.025351262</v>
      </c>
      <c r="AB68" s="56">
        <v>0.0</v>
      </c>
      <c r="AC68" s="56">
        <v>0.0</v>
      </c>
      <c r="AD68" s="56">
        <v>0.0</v>
      </c>
      <c r="AE68" s="56">
        <v>0.0</v>
      </c>
      <c r="AF68" s="56">
        <v>0.0</v>
      </c>
    </row>
    <row r="69" ht="14.25" customHeight="1">
      <c r="A69" s="7" t="s">
        <v>467</v>
      </c>
      <c r="B69" s="88">
        <v>10.0</v>
      </c>
      <c r="C69" s="76" t="s">
        <v>26</v>
      </c>
      <c r="D69" s="76">
        <v>31.0</v>
      </c>
      <c r="E69" s="96">
        <f t="shared" si="1"/>
        <v>4.499677987</v>
      </c>
      <c r="F69" s="96">
        <f t="shared" si="2"/>
        <v>139.4900176</v>
      </c>
      <c r="G69" s="56" t="s">
        <v>26</v>
      </c>
      <c r="H69" s="56">
        <v>0.187486583</v>
      </c>
      <c r="I69" s="56">
        <v>0.0</v>
      </c>
      <c r="J69" s="56">
        <v>0.0</v>
      </c>
      <c r="K69" s="56">
        <v>0.0</v>
      </c>
      <c r="L69" s="56">
        <v>0.0</v>
      </c>
      <c r="M69" s="56">
        <v>0.0</v>
      </c>
      <c r="N69" s="56">
        <v>0.0</v>
      </c>
      <c r="O69" s="97">
        <v>4.42157E-5</v>
      </c>
      <c r="P69" s="56">
        <v>0.039936005</v>
      </c>
      <c r="Q69" s="56">
        <v>0.184880376</v>
      </c>
      <c r="R69" s="56">
        <v>0.341142755</v>
      </c>
      <c r="S69" s="56">
        <v>0.461948613</v>
      </c>
      <c r="T69" s="56">
        <v>0.553591849</v>
      </c>
      <c r="U69" s="56">
        <v>0.604029601</v>
      </c>
      <c r="V69" s="56">
        <v>0.59428119</v>
      </c>
      <c r="W69" s="56">
        <v>0.552296997</v>
      </c>
      <c r="X69" s="56">
        <v>0.479768451</v>
      </c>
      <c r="Y69" s="56">
        <v>0.380774254</v>
      </c>
      <c r="Z69" s="56">
        <v>0.222224628</v>
      </c>
      <c r="AA69" s="56">
        <v>0.084759052</v>
      </c>
      <c r="AB69" s="56">
        <v>0.0</v>
      </c>
      <c r="AC69" s="56">
        <v>0.0</v>
      </c>
      <c r="AD69" s="56">
        <v>0.0</v>
      </c>
      <c r="AE69" s="56">
        <v>0.0</v>
      </c>
      <c r="AF69" s="56">
        <v>0.0</v>
      </c>
    </row>
    <row r="70" ht="14.25" customHeight="1">
      <c r="A70" s="7" t="s">
        <v>467</v>
      </c>
      <c r="B70" s="88">
        <v>11.0</v>
      </c>
      <c r="C70" s="76" t="s">
        <v>27</v>
      </c>
      <c r="D70" s="76">
        <v>30.0</v>
      </c>
      <c r="E70" s="96">
        <f t="shared" si="1"/>
        <v>5.201868326</v>
      </c>
      <c r="F70" s="96">
        <f t="shared" si="2"/>
        <v>156.0560498</v>
      </c>
      <c r="G70" s="56" t="s">
        <v>27</v>
      </c>
      <c r="H70" s="56">
        <v>0.216744514</v>
      </c>
      <c r="I70" s="56">
        <v>0.0</v>
      </c>
      <c r="J70" s="56">
        <v>0.0</v>
      </c>
      <c r="K70" s="56">
        <v>0.0</v>
      </c>
      <c r="L70" s="56">
        <v>0.0</v>
      </c>
      <c r="M70" s="56">
        <v>0.0</v>
      </c>
      <c r="N70" s="56">
        <v>0.0</v>
      </c>
      <c r="O70" s="56">
        <v>0.006319197</v>
      </c>
      <c r="P70" s="56">
        <v>0.063714491</v>
      </c>
      <c r="Q70" s="56">
        <v>0.230891011</v>
      </c>
      <c r="R70" s="56">
        <v>0.394652164</v>
      </c>
      <c r="S70" s="56">
        <v>0.530692642</v>
      </c>
      <c r="T70" s="56">
        <v>0.624447995</v>
      </c>
      <c r="U70" s="56">
        <v>0.671130987</v>
      </c>
      <c r="V70" s="56">
        <v>0.669585352</v>
      </c>
      <c r="W70" s="56">
        <v>0.634014374</v>
      </c>
      <c r="X70" s="56">
        <v>0.555023484</v>
      </c>
      <c r="Y70" s="56">
        <v>0.435850327</v>
      </c>
      <c r="Z70" s="56">
        <v>0.275948135</v>
      </c>
      <c r="AA70" s="56">
        <v>0.102221923</v>
      </c>
      <c r="AB70" s="56">
        <v>0.007376244</v>
      </c>
      <c r="AC70" s="56">
        <v>0.0</v>
      </c>
      <c r="AD70" s="56">
        <v>0.0</v>
      </c>
      <c r="AE70" s="56">
        <v>0.0</v>
      </c>
      <c r="AF70" s="56">
        <v>0.0</v>
      </c>
    </row>
    <row r="71" ht="14.25" customHeight="1">
      <c r="A71" s="7" t="s">
        <v>467</v>
      </c>
      <c r="B71" s="88">
        <v>12.0</v>
      </c>
      <c r="C71" s="90" t="s">
        <v>28</v>
      </c>
      <c r="D71" s="90">
        <v>31.0</v>
      </c>
      <c r="E71" s="91">
        <f t="shared" si="1"/>
        <v>5.545520802</v>
      </c>
      <c r="F71" s="91">
        <f t="shared" si="2"/>
        <v>171.9111449</v>
      </c>
      <c r="G71" s="56" t="s">
        <v>28</v>
      </c>
      <c r="H71" s="56">
        <v>0.231063367</v>
      </c>
      <c r="I71" s="56">
        <v>0.0</v>
      </c>
      <c r="J71" s="56">
        <v>0.0</v>
      </c>
      <c r="K71" s="56">
        <v>0.0</v>
      </c>
      <c r="L71" s="56">
        <v>0.0</v>
      </c>
      <c r="M71" s="56">
        <v>0.0</v>
      </c>
      <c r="N71" s="56">
        <v>0.0</v>
      </c>
      <c r="O71" s="56">
        <v>0.008109411</v>
      </c>
      <c r="P71" s="56">
        <v>0.053038847</v>
      </c>
      <c r="Q71" s="56">
        <v>0.215802423</v>
      </c>
      <c r="R71" s="56">
        <v>0.39359567</v>
      </c>
      <c r="S71" s="56">
        <v>0.544141162</v>
      </c>
      <c r="T71" s="56">
        <v>0.64158411</v>
      </c>
      <c r="U71" s="56">
        <v>0.694981064</v>
      </c>
      <c r="V71" s="56">
        <v>0.711086501</v>
      </c>
      <c r="W71" s="56">
        <v>0.678353351</v>
      </c>
      <c r="X71" s="56">
        <v>0.607275841</v>
      </c>
      <c r="Y71" s="56">
        <v>0.494890782</v>
      </c>
      <c r="Z71" s="56">
        <v>0.336522029</v>
      </c>
      <c r="AA71" s="56">
        <v>0.148478388</v>
      </c>
      <c r="AB71" s="56">
        <v>0.017661223</v>
      </c>
      <c r="AC71" s="56">
        <v>0.0</v>
      </c>
      <c r="AD71" s="56">
        <v>0.0</v>
      </c>
      <c r="AE71" s="56">
        <v>0.0</v>
      </c>
      <c r="AF71" s="56">
        <v>0.0</v>
      </c>
    </row>
    <row r="72" ht="14.25" customHeight="1">
      <c r="A72" s="7" t="s">
        <v>413</v>
      </c>
      <c r="B72" s="88" t="s">
        <v>465</v>
      </c>
      <c r="C72" s="7" t="s">
        <v>466</v>
      </c>
      <c r="D72" s="7">
        <v>365.0</v>
      </c>
      <c r="E72" s="89">
        <f t="shared" si="1"/>
        <v>4.118788791</v>
      </c>
      <c r="F72" s="89">
        <f t="shared" si="2"/>
        <v>1503.357909</v>
      </c>
      <c r="G72" s="56" t="s">
        <v>466</v>
      </c>
      <c r="H72" s="56">
        <v>0.1716161996095</v>
      </c>
      <c r="I72" s="56">
        <v>0.0</v>
      </c>
      <c r="J72" s="56">
        <v>0.0</v>
      </c>
      <c r="K72" s="56">
        <v>0.0</v>
      </c>
      <c r="L72" s="56">
        <v>0.0</v>
      </c>
      <c r="M72" s="56">
        <v>0.0</v>
      </c>
      <c r="N72" s="56">
        <v>0.0</v>
      </c>
      <c r="O72" s="56">
        <v>0.001363598733903668</v>
      </c>
      <c r="P72" s="56">
        <v>0.01272026216717452</v>
      </c>
      <c r="Q72" s="56">
        <v>0.08601110014766274</v>
      </c>
      <c r="R72" s="56">
        <v>0.2343687124443423</v>
      </c>
      <c r="S72" s="56">
        <v>0.3684689927824829</v>
      </c>
      <c r="T72" s="56">
        <v>0.4721969147574088</v>
      </c>
      <c r="U72" s="56">
        <v>0.5364958331130775</v>
      </c>
      <c r="V72" s="56">
        <v>0.5611363787160429</v>
      </c>
      <c r="W72" s="56">
        <v>0.5451552052338883</v>
      </c>
      <c r="X72" s="56">
        <v>0.4983874588249605</v>
      </c>
      <c r="Y72" s="56">
        <v>0.4079814316969104</v>
      </c>
      <c r="Z72" s="56">
        <v>0.2802540802815088</v>
      </c>
      <c r="AA72" s="56">
        <v>0.1032053582991531</v>
      </c>
      <c r="AB72" s="56">
        <v>0.01104346342948338</v>
      </c>
      <c r="AC72" s="56">
        <v>0.0</v>
      </c>
      <c r="AD72" s="56">
        <v>0.0</v>
      </c>
      <c r="AE72" s="56">
        <v>0.0</v>
      </c>
      <c r="AF72" s="56">
        <v>0.0</v>
      </c>
    </row>
    <row r="73" ht="14.25" customHeight="1">
      <c r="A73" s="7" t="s">
        <v>413</v>
      </c>
      <c r="B73" s="88">
        <v>1.0</v>
      </c>
      <c r="C73" s="90" t="s">
        <v>17</v>
      </c>
      <c r="D73" s="90">
        <v>31.0</v>
      </c>
      <c r="E73" s="91">
        <f t="shared" si="1"/>
        <v>5.53368892</v>
      </c>
      <c r="F73" s="91">
        <f t="shared" si="2"/>
        <v>171.5443565</v>
      </c>
      <c r="G73" s="56" t="s">
        <v>17</v>
      </c>
      <c r="H73" s="56">
        <v>0.230570371675476</v>
      </c>
      <c r="I73" s="56">
        <v>0.0</v>
      </c>
      <c r="J73" s="56">
        <v>0.0</v>
      </c>
      <c r="K73" s="56">
        <v>0.0</v>
      </c>
      <c r="L73" s="56">
        <v>0.0</v>
      </c>
      <c r="M73" s="56">
        <v>0.0</v>
      </c>
      <c r="N73" s="56">
        <v>0.0</v>
      </c>
      <c r="O73" s="56">
        <v>0.001058332666520617</v>
      </c>
      <c r="P73" s="56">
        <v>0.02610417933050801</v>
      </c>
      <c r="Q73" s="56">
        <v>0.1253176394735578</v>
      </c>
      <c r="R73" s="56">
        <v>0.3065499938111138</v>
      </c>
      <c r="S73" s="56">
        <v>0.4735948985357064</v>
      </c>
      <c r="T73" s="56">
        <v>0.604482881987669</v>
      </c>
      <c r="U73" s="56">
        <v>0.6805405721705882</v>
      </c>
      <c r="V73" s="56">
        <v>0.7092928534807167</v>
      </c>
      <c r="W73" s="56">
        <v>0.7017293340229174</v>
      </c>
      <c r="X73" s="56">
        <v>0.6534858369598322</v>
      </c>
      <c r="Y73" s="56">
        <v>0.5582275350223579</v>
      </c>
      <c r="Z73" s="56">
        <v>0.4144529359760538</v>
      </c>
      <c r="AA73" s="56">
        <v>0.2281888116750507</v>
      </c>
      <c r="AB73" s="56">
        <v>0.05066311509883199</v>
      </c>
      <c r="AC73" s="56">
        <v>0.0</v>
      </c>
      <c r="AD73" s="56">
        <v>0.0</v>
      </c>
      <c r="AE73" s="56">
        <v>0.0</v>
      </c>
      <c r="AF73" s="56">
        <v>0.0</v>
      </c>
    </row>
    <row r="74" ht="14.25" customHeight="1">
      <c r="A74" s="7" t="s">
        <v>413</v>
      </c>
      <c r="B74" s="88">
        <v>2.0</v>
      </c>
      <c r="C74" s="90" t="s">
        <v>18</v>
      </c>
      <c r="D74" s="90">
        <v>28.0</v>
      </c>
      <c r="E74" s="91">
        <f t="shared" si="1"/>
        <v>5.35207966</v>
      </c>
      <c r="F74" s="91">
        <f t="shared" si="2"/>
        <v>149.8582305</v>
      </c>
      <c r="G74" s="56" t="s">
        <v>18</v>
      </c>
      <c r="H74" s="56">
        <v>0.2230033191662749</v>
      </c>
      <c r="I74" s="56">
        <v>0.0</v>
      </c>
      <c r="J74" s="56">
        <v>0.0</v>
      </c>
      <c r="K74" s="56">
        <v>0.0</v>
      </c>
      <c r="L74" s="56">
        <v>0.0</v>
      </c>
      <c r="M74" s="56">
        <v>0.0</v>
      </c>
      <c r="N74" s="56">
        <v>0.0</v>
      </c>
      <c r="O74" s="56">
        <v>0.0</v>
      </c>
      <c r="P74" s="56">
        <v>0.01463353668316225</v>
      </c>
      <c r="Q74" s="56">
        <v>0.09508696917233975</v>
      </c>
      <c r="R74" s="56">
        <v>0.2715993877953174</v>
      </c>
      <c r="S74" s="56">
        <v>0.4451499498875106</v>
      </c>
      <c r="T74" s="56">
        <v>0.5753265386918105</v>
      </c>
      <c r="U74" s="56">
        <v>0.6673004541420459</v>
      </c>
      <c r="V74" s="56">
        <v>0.7052990825286783</v>
      </c>
      <c r="W74" s="56">
        <v>0.6977534941747853</v>
      </c>
      <c r="X74" s="56">
        <v>0.6498662021040558</v>
      </c>
      <c r="Y74" s="56">
        <v>0.554172659185321</v>
      </c>
      <c r="Z74" s="56">
        <v>0.4120148775112447</v>
      </c>
      <c r="AA74" s="56">
        <v>0.223121183232717</v>
      </c>
      <c r="AB74" s="56">
        <v>0.04075532488161113</v>
      </c>
      <c r="AC74" s="56">
        <v>0.0</v>
      </c>
      <c r="AD74" s="56">
        <v>0.0</v>
      </c>
      <c r="AE74" s="56">
        <v>0.0</v>
      </c>
      <c r="AF74" s="56">
        <v>0.0</v>
      </c>
    </row>
    <row r="75" ht="14.25" customHeight="1">
      <c r="A75" s="7" t="s">
        <v>413</v>
      </c>
      <c r="B75" s="88">
        <v>3.0</v>
      </c>
      <c r="C75" s="92" t="s">
        <v>19</v>
      </c>
      <c r="D75" s="92">
        <v>31.0</v>
      </c>
      <c r="E75" s="93">
        <f t="shared" si="1"/>
        <v>4.844822922</v>
      </c>
      <c r="F75" s="93">
        <f t="shared" si="2"/>
        <v>150.1895106</v>
      </c>
      <c r="G75" s="56" t="s">
        <v>19</v>
      </c>
      <c r="H75" s="56">
        <v>0.2018676217308425</v>
      </c>
      <c r="I75" s="56">
        <v>0.0</v>
      </c>
      <c r="J75" s="56">
        <v>0.0</v>
      </c>
      <c r="K75" s="56">
        <v>0.0</v>
      </c>
      <c r="L75" s="56">
        <v>0.0</v>
      </c>
      <c r="M75" s="56">
        <v>0.0</v>
      </c>
      <c r="N75" s="56">
        <v>0.0</v>
      </c>
      <c r="O75" s="56">
        <v>0.0</v>
      </c>
      <c r="P75" s="56">
        <v>0.00276543861718701</v>
      </c>
      <c r="Q75" s="56">
        <v>0.07825733920100936</v>
      </c>
      <c r="R75" s="56">
        <v>0.2467643696559544</v>
      </c>
      <c r="S75" s="56">
        <v>0.4106043634823868</v>
      </c>
      <c r="T75" s="56">
        <v>0.5439939548648006</v>
      </c>
      <c r="U75" s="56">
        <v>0.6225539157903994</v>
      </c>
      <c r="V75" s="56">
        <v>0.6629927118371557</v>
      </c>
      <c r="W75" s="56">
        <v>0.6499500200208921</v>
      </c>
      <c r="X75" s="56">
        <v>0.5997980622859108</v>
      </c>
      <c r="Y75" s="56">
        <v>0.5027125472375649</v>
      </c>
      <c r="Z75" s="56">
        <v>0.3517856531958539</v>
      </c>
      <c r="AA75" s="56">
        <v>0.1689296156037539</v>
      </c>
      <c r="AB75" s="56">
        <v>0.003714929747350812</v>
      </c>
      <c r="AC75" s="56">
        <v>0.0</v>
      </c>
      <c r="AD75" s="56">
        <v>0.0</v>
      </c>
      <c r="AE75" s="56">
        <v>0.0</v>
      </c>
      <c r="AF75" s="56">
        <v>0.0</v>
      </c>
    </row>
    <row r="76" ht="14.25" customHeight="1">
      <c r="A76" s="7" t="s">
        <v>413</v>
      </c>
      <c r="B76" s="88">
        <v>4.0</v>
      </c>
      <c r="C76" s="92" t="s">
        <v>20</v>
      </c>
      <c r="D76" s="92">
        <v>30.0</v>
      </c>
      <c r="E76" s="93">
        <f t="shared" si="1"/>
        <v>3.828038566</v>
      </c>
      <c r="F76" s="93">
        <f t="shared" si="2"/>
        <v>114.841157</v>
      </c>
      <c r="G76" s="56" t="s">
        <v>20</v>
      </c>
      <c r="H76" s="56">
        <v>0.1595016069097887</v>
      </c>
      <c r="I76" s="56">
        <v>0.0</v>
      </c>
      <c r="J76" s="56">
        <v>0.0</v>
      </c>
      <c r="K76" s="56">
        <v>0.0</v>
      </c>
      <c r="L76" s="56">
        <v>0.0</v>
      </c>
      <c r="M76" s="56">
        <v>0.0</v>
      </c>
      <c r="N76" s="56">
        <v>0.0</v>
      </c>
      <c r="O76" s="56">
        <v>0.0</v>
      </c>
      <c r="P76" s="56">
        <v>0.0</v>
      </c>
      <c r="Q76" s="56">
        <v>0.06073176424566074</v>
      </c>
      <c r="R76" s="56">
        <v>0.2040062671041408</v>
      </c>
      <c r="S76" s="56">
        <v>0.3351957953725082</v>
      </c>
      <c r="T76" s="56">
        <v>0.4434224569976414</v>
      </c>
      <c r="U76" s="56">
        <v>0.511096582730029</v>
      </c>
      <c r="V76" s="56">
        <v>0.5405936061360861</v>
      </c>
      <c r="W76" s="56">
        <v>0.5329798828531255</v>
      </c>
      <c r="X76" s="56">
        <v>0.4909978398647531</v>
      </c>
      <c r="Y76" s="56">
        <v>0.4016483297619223</v>
      </c>
      <c r="Z76" s="56">
        <v>0.254481948973564</v>
      </c>
      <c r="AA76" s="56">
        <v>0.05288409179549914</v>
      </c>
      <c r="AB76" s="56">
        <v>0.0</v>
      </c>
      <c r="AC76" s="56">
        <v>0.0</v>
      </c>
      <c r="AD76" s="56">
        <v>0.0</v>
      </c>
      <c r="AE76" s="56">
        <v>0.0</v>
      </c>
      <c r="AF76" s="56">
        <v>0.0</v>
      </c>
    </row>
    <row r="77" ht="14.25" customHeight="1">
      <c r="A77" s="7" t="s">
        <v>413</v>
      </c>
      <c r="B77" s="88">
        <v>5.0</v>
      </c>
      <c r="C77" s="92" t="s">
        <v>21</v>
      </c>
      <c r="D77" s="92">
        <v>31.0</v>
      </c>
      <c r="E77" s="93">
        <f t="shared" si="1"/>
        <v>2.784925496</v>
      </c>
      <c r="F77" s="93">
        <f t="shared" si="2"/>
        <v>86.33269039</v>
      </c>
      <c r="G77" s="56" t="s">
        <v>21</v>
      </c>
      <c r="H77" s="56">
        <v>0.11603856235155</v>
      </c>
      <c r="I77" s="56">
        <v>0.0</v>
      </c>
      <c r="J77" s="56">
        <v>0.0</v>
      </c>
      <c r="K77" s="56">
        <v>0.0</v>
      </c>
      <c r="L77" s="56">
        <v>0.0</v>
      </c>
      <c r="M77" s="56">
        <v>0.0</v>
      </c>
      <c r="N77" s="56">
        <v>0.0</v>
      </c>
      <c r="O77" s="56">
        <v>0.0</v>
      </c>
      <c r="P77" s="56">
        <v>0.0</v>
      </c>
      <c r="Q77" s="56">
        <v>0.03000974195478181</v>
      </c>
      <c r="R77" s="56">
        <v>0.1417338301546038</v>
      </c>
      <c r="S77" s="56">
        <v>0.2479434805884566</v>
      </c>
      <c r="T77" s="56">
        <v>0.3305555398211984</v>
      </c>
      <c r="U77" s="56">
        <v>0.3934916502013505</v>
      </c>
      <c r="V77" s="56">
        <v>0.4177307168340849</v>
      </c>
      <c r="W77" s="56">
        <v>0.39602660061609</v>
      </c>
      <c r="X77" s="56">
        <v>0.3622540393038534</v>
      </c>
      <c r="Y77" s="56">
        <v>0.2746326412017209</v>
      </c>
      <c r="Z77" s="56">
        <v>0.1905472557610588</v>
      </c>
      <c r="AA77" s="56">
        <v>0.0</v>
      </c>
      <c r="AB77" s="56">
        <v>0.0</v>
      </c>
      <c r="AC77" s="56">
        <v>0.0</v>
      </c>
      <c r="AD77" s="56">
        <v>0.0</v>
      </c>
      <c r="AE77" s="56">
        <v>0.0</v>
      </c>
      <c r="AF77" s="56">
        <v>0.0</v>
      </c>
    </row>
    <row r="78" ht="14.25" customHeight="1">
      <c r="A78" s="7" t="s">
        <v>413</v>
      </c>
      <c r="B78" s="88">
        <v>6.0</v>
      </c>
      <c r="C78" s="94" t="s">
        <v>22</v>
      </c>
      <c r="D78" s="94">
        <v>30.0</v>
      </c>
      <c r="E78" s="95">
        <f t="shared" si="1"/>
        <v>2.464628868</v>
      </c>
      <c r="F78" s="95">
        <f t="shared" si="2"/>
        <v>73.93886604</v>
      </c>
      <c r="G78" s="56" t="s">
        <v>22</v>
      </c>
      <c r="H78" s="56">
        <v>0.1026928695006449</v>
      </c>
      <c r="I78" s="56">
        <v>0.0</v>
      </c>
      <c r="J78" s="56">
        <v>0.0</v>
      </c>
      <c r="K78" s="56">
        <v>0.0</v>
      </c>
      <c r="L78" s="56">
        <v>0.0</v>
      </c>
      <c r="M78" s="56">
        <v>0.0</v>
      </c>
      <c r="N78" s="56">
        <v>0.0</v>
      </c>
      <c r="O78" s="56">
        <v>0.0</v>
      </c>
      <c r="P78" s="56">
        <v>0.0</v>
      </c>
      <c r="Q78" s="56">
        <v>0.005235262458284515</v>
      </c>
      <c r="R78" s="56">
        <v>0.1153015039841394</v>
      </c>
      <c r="S78" s="56">
        <v>0.2170802346853987</v>
      </c>
      <c r="T78" s="56">
        <v>0.2948538299261347</v>
      </c>
      <c r="U78" s="56">
        <v>0.3392244796129967</v>
      </c>
      <c r="V78" s="56">
        <v>0.3696629020441741</v>
      </c>
      <c r="W78" s="56">
        <v>0.3592793385716379</v>
      </c>
      <c r="X78" s="56">
        <v>0.338295103574169</v>
      </c>
      <c r="Y78" s="56">
        <v>0.2625021866759268</v>
      </c>
      <c r="Z78" s="56">
        <v>0.1631940264826151</v>
      </c>
      <c r="AA78" s="56">
        <v>0.0</v>
      </c>
      <c r="AB78" s="56">
        <v>0.0</v>
      </c>
      <c r="AC78" s="56">
        <v>0.0</v>
      </c>
      <c r="AD78" s="56">
        <v>0.0</v>
      </c>
      <c r="AE78" s="56">
        <v>0.0</v>
      </c>
      <c r="AF78" s="56">
        <v>0.0</v>
      </c>
    </row>
    <row r="79" ht="14.25" customHeight="1">
      <c r="A79" s="7" t="s">
        <v>413</v>
      </c>
      <c r="B79" s="88">
        <v>7.0</v>
      </c>
      <c r="C79" s="94" t="s">
        <v>23</v>
      </c>
      <c r="D79" s="94">
        <v>31.0</v>
      </c>
      <c r="E79" s="95">
        <f t="shared" si="1"/>
        <v>2.582043017</v>
      </c>
      <c r="F79" s="95">
        <f t="shared" si="2"/>
        <v>80.04333354</v>
      </c>
      <c r="G79" s="56" t="s">
        <v>23</v>
      </c>
      <c r="H79" s="56">
        <v>0.1075851257243807</v>
      </c>
      <c r="I79" s="56">
        <v>0.0</v>
      </c>
      <c r="J79" s="56">
        <v>0.0</v>
      </c>
      <c r="K79" s="56">
        <v>0.0</v>
      </c>
      <c r="L79" s="56">
        <v>0.0</v>
      </c>
      <c r="M79" s="56">
        <v>0.0</v>
      </c>
      <c r="N79" s="56">
        <v>0.0</v>
      </c>
      <c r="O79" s="56">
        <v>0.0</v>
      </c>
      <c r="P79" s="56">
        <v>0.0</v>
      </c>
      <c r="Q79" s="56">
        <v>0.006481457062832719</v>
      </c>
      <c r="R79" s="56">
        <v>0.1226644388619548</v>
      </c>
      <c r="S79" s="56">
        <v>0.2219641658712146</v>
      </c>
      <c r="T79" s="56">
        <v>0.3141934707188709</v>
      </c>
      <c r="U79" s="56">
        <v>0.3631826459146286</v>
      </c>
      <c r="V79" s="56">
        <v>0.3796868165369009</v>
      </c>
      <c r="W79" s="56">
        <v>0.3708191234750935</v>
      </c>
      <c r="X79" s="56">
        <v>0.3303338534027023</v>
      </c>
      <c r="Y79" s="56">
        <v>0.2648545796960201</v>
      </c>
      <c r="Z79" s="56">
        <v>0.2078624658449184</v>
      </c>
      <c r="AA79" s="56">
        <v>0.0</v>
      </c>
      <c r="AB79" s="56">
        <v>0.0</v>
      </c>
      <c r="AC79" s="56">
        <v>0.0</v>
      </c>
      <c r="AD79" s="56">
        <v>0.0</v>
      </c>
      <c r="AE79" s="56">
        <v>0.0</v>
      </c>
      <c r="AF79" s="56">
        <v>0.0</v>
      </c>
    </row>
    <row r="80" ht="14.25" customHeight="1">
      <c r="A80" s="7" t="s">
        <v>413</v>
      </c>
      <c r="B80" s="88">
        <v>8.0</v>
      </c>
      <c r="C80" s="94" t="s">
        <v>24</v>
      </c>
      <c r="D80" s="94">
        <v>31.0</v>
      </c>
      <c r="E80" s="95">
        <f t="shared" si="1"/>
        <v>2.950003279</v>
      </c>
      <c r="F80" s="95">
        <f t="shared" si="2"/>
        <v>91.45010165</v>
      </c>
      <c r="G80" s="56" t="s">
        <v>24</v>
      </c>
      <c r="H80" s="56">
        <v>0.1229168032877633</v>
      </c>
      <c r="I80" s="56">
        <v>0.0</v>
      </c>
      <c r="J80" s="56">
        <v>0.0</v>
      </c>
      <c r="K80" s="56">
        <v>0.0</v>
      </c>
      <c r="L80" s="56">
        <v>0.0</v>
      </c>
      <c r="M80" s="56">
        <v>0.0</v>
      </c>
      <c r="N80" s="56">
        <v>0.0</v>
      </c>
      <c r="O80" s="56">
        <v>0.0</v>
      </c>
      <c r="P80" s="56">
        <v>0.0</v>
      </c>
      <c r="Q80" s="56">
        <v>0.03678836934414975</v>
      </c>
      <c r="R80" s="56">
        <v>0.1561738908282692</v>
      </c>
      <c r="S80" s="56">
        <v>0.2689927138735863</v>
      </c>
      <c r="T80" s="56">
        <v>0.3549708686154022</v>
      </c>
      <c r="U80" s="56">
        <v>0.4087379821256495</v>
      </c>
      <c r="V80" s="56">
        <v>0.4211539598896205</v>
      </c>
      <c r="W80" s="56">
        <v>0.4119619158765109</v>
      </c>
      <c r="X80" s="56">
        <v>0.3747278779156911</v>
      </c>
      <c r="Y80" s="56">
        <v>0.3028650798967196</v>
      </c>
      <c r="Z80" s="56">
        <v>0.1929945954100156</v>
      </c>
      <c r="AA80" s="56">
        <v>0.02063602513070556</v>
      </c>
      <c r="AB80" s="56">
        <v>0.0</v>
      </c>
      <c r="AC80" s="56">
        <v>0.0</v>
      </c>
      <c r="AD80" s="56">
        <v>0.0</v>
      </c>
      <c r="AE80" s="56">
        <v>0.0</v>
      </c>
      <c r="AF80" s="56">
        <v>0.0</v>
      </c>
    </row>
    <row r="81" ht="14.25" customHeight="1">
      <c r="A81" s="7" t="s">
        <v>413</v>
      </c>
      <c r="B81" s="88">
        <v>9.0</v>
      </c>
      <c r="C81" s="76" t="s">
        <v>25</v>
      </c>
      <c r="D81" s="76">
        <v>30.0</v>
      </c>
      <c r="E81" s="96">
        <f t="shared" si="1"/>
        <v>3.841633963</v>
      </c>
      <c r="F81" s="96">
        <f t="shared" si="2"/>
        <v>115.2490189</v>
      </c>
      <c r="G81" s="56" t="s">
        <v>25</v>
      </c>
      <c r="H81" s="56">
        <v>0.1600680817863339</v>
      </c>
      <c r="I81" s="56">
        <v>0.0</v>
      </c>
      <c r="J81" s="56">
        <v>0.0</v>
      </c>
      <c r="K81" s="56">
        <v>0.0</v>
      </c>
      <c r="L81" s="56">
        <v>0.0</v>
      </c>
      <c r="M81" s="56">
        <v>0.0</v>
      </c>
      <c r="N81" s="56">
        <v>0.0</v>
      </c>
      <c r="O81" s="56">
        <v>0.0</v>
      </c>
      <c r="P81" s="56">
        <v>0.00399915843928808</v>
      </c>
      <c r="Q81" s="56">
        <v>0.08768607414994067</v>
      </c>
      <c r="R81" s="56">
        <v>0.2356202173253515</v>
      </c>
      <c r="S81" s="56">
        <v>0.3639106018216741</v>
      </c>
      <c r="T81" s="56">
        <v>0.4568392578616729</v>
      </c>
      <c r="U81" s="56">
        <v>0.5044662132525721</v>
      </c>
      <c r="V81" s="56">
        <v>0.5294676453645732</v>
      </c>
      <c r="W81" s="56">
        <v>0.5112670710631915</v>
      </c>
      <c r="X81" s="56">
        <v>0.4575642786980359</v>
      </c>
      <c r="Y81" s="56">
        <v>0.3674800695856411</v>
      </c>
      <c r="Z81" s="56">
        <v>0.224868597982441</v>
      </c>
      <c r="AA81" s="56">
        <v>0.0984647773276309</v>
      </c>
      <c r="AB81" s="56">
        <v>0.0</v>
      </c>
      <c r="AC81" s="56">
        <v>0.0</v>
      </c>
      <c r="AD81" s="56">
        <v>0.0</v>
      </c>
      <c r="AE81" s="56">
        <v>0.0</v>
      </c>
      <c r="AF81" s="56">
        <v>0.0</v>
      </c>
    </row>
    <row r="82" ht="14.25" customHeight="1">
      <c r="A82" s="7" t="s">
        <v>413</v>
      </c>
      <c r="B82" s="88">
        <v>10.0</v>
      </c>
      <c r="C82" s="76" t="s">
        <v>26</v>
      </c>
      <c r="D82" s="76">
        <v>31.0</v>
      </c>
      <c r="E82" s="96">
        <f t="shared" si="1"/>
        <v>4.531408542</v>
      </c>
      <c r="F82" s="96">
        <f t="shared" si="2"/>
        <v>140.4736648</v>
      </c>
      <c r="G82" s="56" t="s">
        <v>26</v>
      </c>
      <c r="H82" s="56">
        <v>0.1888086892674697</v>
      </c>
      <c r="I82" s="56">
        <v>0.0</v>
      </c>
      <c r="J82" s="56">
        <v>0.0</v>
      </c>
      <c r="K82" s="56">
        <v>0.0</v>
      </c>
      <c r="L82" s="56">
        <v>0.0</v>
      </c>
      <c r="M82" s="56">
        <v>0.0</v>
      </c>
      <c r="N82" s="56">
        <v>0.0</v>
      </c>
      <c r="O82" s="56">
        <v>8.182293631566974E-5</v>
      </c>
      <c r="P82" s="56">
        <v>0.02586517569021199</v>
      </c>
      <c r="Q82" s="56">
        <v>0.1492657534621828</v>
      </c>
      <c r="R82" s="56">
        <v>0.3064667781066881</v>
      </c>
      <c r="S82" s="56">
        <v>0.4364784365882745</v>
      </c>
      <c r="T82" s="56">
        <v>0.5289771949245422</v>
      </c>
      <c r="U82" s="56">
        <v>0.5923255087250925</v>
      </c>
      <c r="V82" s="56">
        <v>0.6061769602587963</v>
      </c>
      <c r="W82" s="56">
        <v>0.5730812524411347</v>
      </c>
      <c r="X82" s="56">
        <v>0.5149617628441563</v>
      </c>
      <c r="Y82" s="56">
        <v>0.4126436244733865</v>
      </c>
      <c r="Z82" s="56">
        <v>0.2635017810702262</v>
      </c>
      <c r="AA82" s="56">
        <v>0.1215824908982642</v>
      </c>
      <c r="AB82" s="56">
        <v>0.0</v>
      </c>
      <c r="AC82" s="56">
        <v>0.0</v>
      </c>
      <c r="AD82" s="56">
        <v>0.0</v>
      </c>
      <c r="AE82" s="56">
        <v>0.0</v>
      </c>
      <c r="AF82" s="56">
        <v>0.0</v>
      </c>
    </row>
    <row r="83" ht="14.25" customHeight="1">
      <c r="A83" s="7" t="s">
        <v>413</v>
      </c>
      <c r="B83" s="88">
        <v>11.0</v>
      </c>
      <c r="C83" s="76" t="s">
        <v>27</v>
      </c>
      <c r="D83" s="76">
        <v>30.0</v>
      </c>
      <c r="E83" s="96">
        <f t="shared" si="1"/>
        <v>5.2189393</v>
      </c>
      <c r="F83" s="96">
        <f t="shared" si="2"/>
        <v>156.568179</v>
      </c>
      <c r="G83" s="56" t="s">
        <v>27</v>
      </c>
      <c r="H83" s="56">
        <v>0.2174558041670866</v>
      </c>
      <c r="I83" s="56">
        <v>0.0</v>
      </c>
      <c r="J83" s="56">
        <v>0.0</v>
      </c>
      <c r="K83" s="56">
        <v>0.0</v>
      </c>
      <c r="L83" s="56">
        <v>0.0</v>
      </c>
      <c r="M83" s="56">
        <v>0.0</v>
      </c>
      <c r="N83" s="56">
        <v>0.0</v>
      </c>
      <c r="O83" s="56">
        <v>0.00666416867662886</v>
      </c>
      <c r="P83" s="56">
        <v>0.04174643692967514</v>
      </c>
      <c r="Q83" s="56">
        <v>0.1875282137721705</v>
      </c>
      <c r="R83" s="56">
        <v>0.3566807848211999</v>
      </c>
      <c r="S83" s="56">
        <v>0.4970845171035879</v>
      </c>
      <c r="T83" s="56">
        <v>0.5996484046425327</v>
      </c>
      <c r="U83" s="56">
        <v>0.6676923703707933</v>
      </c>
      <c r="V83" s="56">
        <v>0.6817520345667486</v>
      </c>
      <c r="W83" s="56">
        <v>0.65239754569967</v>
      </c>
      <c r="X83" s="56">
        <v>0.5874120132763913</v>
      </c>
      <c r="Y83" s="56">
        <v>0.4747485022922544</v>
      </c>
      <c r="Z83" s="56">
        <v>0.3195788681934475</v>
      </c>
      <c r="AA83" s="56">
        <v>0.1377702943258233</v>
      </c>
      <c r="AB83" s="56">
        <v>0.008235145339153576</v>
      </c>
      <c r="AC83" s="56">
        <v>0.0</v>
      </c>
      <c r="AD83" s="56">
        <v>0.0</v>
      </c>
      <c r="AE83" s="56">
        <v>0.0</v>
      </c>
      <c r="AF83" s="56">
        <v>0.0</v>
      </c>
    </row>
    <row r="84" ht="14.25" customHeight="1">
      <c r="A84" s="7" t="s">
        <v>413</v>
      </c>
      <c r="B84" s="88">
        <v>12.0</v>
      </c>
      <c r="C84" s="90" t="s">
        <v>28</v>
      </c>
      <c r="D84" s="90">
        <v>31.0</v>
      </c>
      <c r="E84" s="91">
        <f t="shared" si="1"/>
        <v>5.493252954</v>
      </c>
      <c r="F84" s="91">
        <f t="shared" si="2"/>
        <v>170.2908416</v>
      </c>
      <c r="G84" s="56" t="s">
        <v>28</v>
      </c>
      <c r="H84" s="56">
        <v>0.2288855397463887</v>
      </c>
      <c r="I84" s="56">
        <v>0.0</v>
      </c>
      <c r="J84" s="56">
        <v>0.0</v>
      </c>
      <c r="K84" s="56">
        <v>0.0</v>
      </c>
      <c r="L84" s="56">
        <v>0.0</v>
      </c>
      <c r="M84" s="56">
        <v>0.0</v>
      </c>
      <c r="N84" s="56">
        <v>0.0</v>
      </c>
      <c r="O84" s="56">
        <v>0.008558860527378871</v>
      </c>
      <c r="P84" s="56">
        <v>0.03752922031606173</v>
      </c>
      <c r="Q84" s="56">
        <v>0.1697446174750424</v>
      </c>
      <c r="R84" s="56">
        <v>0.3488630868833745</v>
      </c>
      <c r="S84" s="56">
        <v>0.5036287555794889</v>
      </c>
      <c r="T84" s="56">
        <v>0.6190985780366303</v>
      </c>
      <c r="U84" s="56">
        <v>0.6873376223207844</v>
      </c>
      <c r="V84" s="56">
        <v>0.7098272551149807</v>
      </c>
      <c r="W84" s="56">
        <v>0.68461688399161</v>
      </c>
      <c r="X84" s="56">
        <v>0.6209526356699753</v>
      </c>
      <c r="Y84" s="56">
        <v>0.51928942533409</v>
      </c>
      <c r="Z84" s="56">
        <v>0.3677659569766668</v>
      </c>
      <c r="AA84" s="56">
        <v>0.1868870096003924</v>
      </c>
      <c r="AB84" s="56">
        <v>0.02915304608685304</v>
      </c>
      <c r="AC84" s="56">
        <v>0.0</v>
      </c>
      <c r="AD84" s="56">
        <v>0.0</v>
      </c>
      <c r="AE84" s="56">
        <v>0.0</v>
      </c>
      <c r="AF84" s="56">
        <v>0.0</v>
      </c>
    </row>
    <row r="85" ht="14.25" customHeight="1">
      <c r="A85" s="7" t="s">
        <v>414</v>
      </c>
      <c r="B85" s="88" t="s">
        <v>465</v>
      </c>
      <c r="C85" s="7" t="s">
        <v>466</v>
      </c>
      <c r="D85" s="7">
        <v>365.0</v>
      </c>
      <c r="E85" s="89">
        <f t="shared" si="1"/>
        <v>4.137076364</v>
      </c>
      <c r="F85" s="89">
        <f t="shared" si="2"/>
        <v>1510.032873</v>
      </c>
      <c r="G85" s="56" t="s">
        <v>466</v>
      </c>
      <c r="H85" s="56">
        <v>0.1723781818312021</v>
      </c>
      <c r="I85" s="56">
        <v>0.0</v>
      </c>
      <c r="J85" s="56">
        <v>0.0</v>
      </c>
      <c r="K85" s="56">
        <v>0.0</v>
      </c>
      <c r="L85" s="56">
        <v>0.0</v>
      </c>
      <c r="M85" s="56">
        <v>0.0</v>
      </c>
      <c r="N85" s="56">
        <v>0.0</v>
      </c>
      <c r="O85" s="56">
        <v>0.001434288545512405</v>
      </c>
      <c r="P85" s="56">
        <v>0.01328301392321827</v>
      </c>
      <c r="Q85" s="56">
        <v>0.09007777355391196</v>
      </c>
      <c r="R85" s="56">
        <v>0.2412704169747407</v>
      </c>
      <c r="S85" s="56">
        <v>0.3754383446520138</v>
      </c>
      <c r="T85" s="56">
        <v>0.4779121633691123</v>
      </c>
      <c r="U85" s="56">
        <v>0.5412828970087501</v>
      </c>
      <c r="V85" s="56">
        <v>0.5659114331699572</v>
      </c>
      <c r="W85" s="56">
        <v>0.5474430899402908</v>
      </c>
      <c r="X85" s="56">
        <v>0.494931357058482</v>
      </c>
      <c r="Y85" s="56">
        <v>0.4019643872936465</v>
      </c>
      <c r="Z85" s="56">
        <v>0.2746138555002666</v>
      </c>
      <c r="AA85" s="56">
        <v>0.1016048639533789</v>
      </c>
      <c r="AB85" s="56">
        <v>0.009908479005569263</v>
      </c>
      <c r="AC85" s="56">
        <v>0.0</v>
      </c>
      <c r="AD85" s="56">
        <v>0.0</v>
      </c>
      <c r="AE85" s="56">
        <v>0.0</v>
      </c>
      <c r="AF85" s="56">
        <v>0.0</v>
      </c>
    </row>
    <row r="86" ht="14.25" customHeight="1">
      <c r="A86" s="7" t="s">
        <v>414</v>
      </c>
      <c r="B86" s="88">
        <v>1.0</v>
      </c>
      <c r="C86" s="90" t="s">
        <v>17</v>
      </c>
      <c r="D86" s="90">
        <v>31.0</v>
      </c>
      <c r="E86" s="91">
        <f t="shared" si="1"/>
        <v>5.548128313</v>
      </c>
      <c r="F86" s="91">
        <f t="shared" si="2"/>
        <v>171.9919777</v>
      </c>
      <c r="G86" s="56" t="s">
        <v>17</v>
      </c>
      <c r="H86" s="56">
        <v>0.2311720130399883</v>
      </c>
      <c r="I86" s="56">
        <v>0.0</v>
      </c>
      <c r="J86" s="56">
        <v>0.0</v>
      </c>
      <c r="K86" s="56">
        <v>0.0</v>
      </c>
      <c r="L86" s="56">
        <v>0.0</v>
      </c>
      <c r="M86" s="56">
        <v>0.0</v>
      </c>
      <c r="N86" s="56">
        <v>0.0</v>
      </c>
      <c r="O86" s="56">
        <v>0.001238810226661856</v>
      </c>
      <c r="P86" s="56">
        <v>0.02600999216915021</v>
      </c>
      <c r="Q86" s="56">
        <v>0.1326077876515626</v>
      </c>
      <c r="R86" s="56">
        <v>0.3180029055470185</v>
      </c>
      <c r="S86" s="56">
        <v>0.4840080981875248</v>
      </c>
      <c r="T86" s="56">
        <v>0.6104929393809339</v>
      </c>
      <c r="U86" s="56">
        <v>0.6849829203493929</v>
      </c>
      <c r="V86" s="56">
        <v>0.7157478156138183</v>
      </c>
      <c r="W86" s="56">
        <v>0.701701375993403</v>
      </c>
      <c r="X86" s="56">
        <v>0.6498904208918856</v>
      </c>
      <c r="Y86" s="56">
        <v>0.5504053371801996</v>
      </c>
      <c r="Z86" s="56">
        <v>0.405310382961473</v>
      </c>
      <c r="AA86" s="56">
        <v>0.2210558881088448</v>
      </c>
      <c r="AB86" s="56">
        <v>0.04667363869785015</v>
      </c>
      <c r="AC86" s="56">
        <v>0.0</v>
      </c>
      <c r="AD86" s="56">
        <v>0.0</v>
      </c>
      <c r="AE86" s="56">
        <v>0.0</v>
      </c>
      <c r="AF86" s="56">
        <v>0.0</v>
      </c>
    </row>
    <row r="87" ht="14.25" customHeight="1">
      <c r="A87" s="7" t="s">
        <v>414</v>
      </c>
      <c r="B87" s="88">
        <v>2.0</v>
      </c>
      <c r="C87" s="90" t="s">
        <v>18</v>
      </c>
      <c r="D87" s="90">
        <v>28.0</v>
      </c>
      <c r="E87" s="91">
        <f t="shared" si="1"/>
        <v>5.398445359</v>
      </c>
      <c r="F87" s="91">
        <f t="shared" si="2"/>
        <v>151.1564701</v>
      </c>
      <c r="G87" s="56" t="s">
        <v>18</v>
      </c>
      <c r="H87" s="56">
        <v>0.2249352233023084</v>
      </c>
      <c r="I87" s="56">
        <v>0.0</v>
      </c>
      <c r="J87" s="56">
        <v>0.0</v>
      </c>
      <c r="K87" s="56">
        <v>0.0</v>
      </c>
      <c r="L87" s="56">
        <v>0.0</v>
      </c>
      <c r="M87" s="56">
        <v>0.0</v>
      </c>
      <c r="N87" s="56">
        <v>0.0</v>
      </c>
      <c r="O87" s="56">
        <v>0.0</v>
      </c>
      <c r="P87" s="56">
        <v>0.01492443625917755</v>
      </c>
      <c r="Q87" s="56">
        <v>0.1012863347976141</v>
      </c>
      <c r="R87" s="56">
        <v>0.2827787329213</v>
      </c>
      <c r="S87" s="56">
        <v>0.4580410579972983</v>
      </c>
      <c r="T87" s="56">
        <v>0.5865481376057192</v>
      </c>
      <c r="U87" s="56">
        <v>0.6758517461711994</v>
      </c>
      <c r="V87" s="56">
        <v>0.7135094397686909</v>
      </c>
      <c r="W87" s="56">
        <v>0.7001278497905632</v>
      </c>
      <c r="X87" s="56">
        <v>0.6485863716658068</v>
      </c>
      <c r="Y87" s="56">
        <v>0.5544649158261044</v>
      </c>
      <c r="Z87" s="56">
        <v>0.4075199666255542</v>
      </c>
      <c r="AA87" s="56">
        <v>0.2175369182806952</v>
      </c>
      <c r="AB87" s="56">
        <v>0.03726945154567913</v>
      </c>
      <c r="AC87" s="56">
        <v>0.0</v>
      </c>
      <c r="AD87" s="56">
        <v>0.0</v>
      </c>
      <c r="AE87" s="56">
        <v>0.0</v>
      </c>
      <c r="AF87" s="56">
        <v>0.0</v>
      </c>
    </row>
    <row r="88" ht="14.25" customHeight="1">
      <c r="A88" s="7" t="s">
        <v>414</v>
      </c>
      <c r="B88" s="88">
        <v>3.0</v>
      </c>
      <c r="C88" s="92" t="s">
        <v>19</v>
      </c>
      <c r="D88" s="92">
        <v>31.0</v>
      </c>
      <c r="E88" s="93">
        <f t="shared" si="1"/>
        <v>4.858906186</v>
      </c>
      <c r="F88" s="93">
        <f t="shared" si="2"/>
        <v>150.6260918</v>
      </c>
      <c r="G88" s="56" t="s">
        <v>19</v>
      </c>
      <c r="H88" s="56">
        <v>0.2024544244150604</v>
      </c>
      <c r="I88" s="56">
        <v>0.0</v>
      </c>
      <c r="J88" s="56">
        <v>0.0</v>
      </c>
      <c r="K88" s="56">
        <v>0.0</v>
      </c>
      <c r="L88" s="56">
        <v>0.0</v>
      </c>
      <c r="M88" s="56">
        <v>0.0</v>
      </c>
      <c r="N88" s="56">
        <v>0.0</v>
      </c>
      <c r="O88" s="56">
        <v>0.0</v>
      </c>
      <c r="P88" s="56">
        <v>0.002950691225845019</v>
      </c>
      <c r="Q88" s="56">
        <v>0.08508853434744545</v>
      </c>
      <c r="R88" s="56">
        <v>0.2588521867764175</v>
      </c>
      <c r="S88" s="56">
        <v>0.4225587025038432</v>
      </c>
      <c r="T88" s="56">
        <v>0.5510609782663993</v>
      </c>
      <c r="U88" s="56">
        <v>0.6254305284655042</v>
      </c>
      <c r="V88" s="56">
        <v>0.6643753620884918</v>
      </c>
      <c r="W88" s="56">
        <v>0.6474560023805487</v>
      </c>
      <c r="X88" s="56">
        <v>0.5948886477343933</v>
      </c>
      <c r="Y88" s="56">
        <v>0.4951240670269439</v>
      </c>
      <c r="Z88" s="56">
        <v>0.3455704737985338</v>
      </c>
      <c r="AA88" s="56">
        <v>0.1644631723033295</v>
      </c>
      <c r="AB88" s="56">
        <v>0.001086839043755011</v>
      </c>
      <c r="AC88" s="56">
        <v>0.0</v>
      </c>
      <c r="AD88" s="56">
        <v>0.0</v>
      </c>
      <c r="AE88" s="56">
        <v>0.0</v>
      </c>
      <c r="AF88" s="56">
        <v>0.0</v>
      </c>
    </row>
    <row r="89" ht="14.25" customHeight="1">
      <c r="A89" s="7" t="s">
        <v>414</v>
      </c>
      <c r="B89" s="88">
        <v>4.0</v>
      </c>
      <c r="C89" s="92" t="s">
        <v>20</v>
      </c>
      <c r="D89" s="92">
        <v>30.0</v>
      </c>
      <c r="E89" s="93">
        <f t="shared" si="1"/>
        <v>3.838642519</v>
      </c>
      <c r="F89" s="93">
        <f t="shared" si="2"/>
        <v>115.1592756</v>
      </c>
      <c r="G89" s="56" t="s">
        <v>20</v>
      </c>
      <c r="H89" s="56">
        <v>0.1599434382952726</v>
      </c>
      <c r="I89" s="56">
        <v>0.0</v>
      </c>
      <c r="J89" s="56">
        <v>0.0</v>
      </c>
      <c r="K89" s="56">
        <v>0.0</v>
      </c>
      <c r="L89" s="56">
        <v>0.0</v>
      </c>
      <c r="M89" s="56">
        <v>0.0</v>
      </c>
      <c r="N89" s="56">
        <v>0.0</v>
      </c>
      <c r="O89" s="56">
        <v>0.0</v>
      </c>
      <c r="P89" s="56">
        <v>0.0</v>
      </c>
      <c r="Q89" s="56">
        <v>0.06413971229201146</v>
      </c>
      <c r="R89" s="56">
        <v>0.2119759797369583</v>
      </c>
      <c r="S89" s="56">
        <v>0.3395814333974478</v>
      </c>
      <c r="T89" s="56">
        <v>0.446122701542821</v>
      </c>
      <c r="U89" s="56">
        <v>0.5155622339647132</v>
      </c>
      <c r="V89" s="56">
        <v>0.541192995148941</v>
      </c>
      <c r="W89" s="56">
        <v>0.5370291520120416</v>
      </c>
      <c r="X89" s="56">
        <v>0.485611089660333</v>
      </c>
      <c r="Y89" s="56">
        <v>0.3892362203380056</v>
      </c>
      <c r="Z89" s="56">
        <v>0.2507785976582676</v>
      </c>
      <c r="AA89" s="56">
        <v>0.0574124033350018</v>
      </c>
      <c r="AB89" s="56">
        <v>0.0</v>
      </c>
      <c r="AC89" s="56">
        <v>0.0</v>
      </c>
      <c r="AD89" s="56">
        <v>0.0</v>
      </c>
      <c r="AE89" s="56">
        <v>0.0</v>
      </c>
      <c r="AF89" s="56">
        <v>0.0</v>
      </c>
    </row>
    <row r="90" ht="14.25" customHeight="1">
      <c r="A90" s="7" t="s">
        <v>414</v>
      </c>
      <c r="B90" s="88">
        <v>5.0</v>
      </c>
      <c r="C90" s="92" t="s">
        <v>21</v>
      </c>
      <c r="D90" s="92">
        <v>31.0</v>
      </c>
      <c r="E90" s="93">
        <f t="shared" si="1"/>
        <v>2.789426359</v>
      </c>
      <c r="F90" s="93">
        <f t="shared" si="2"/>
        <v>86.47221713</v>
      </c>
      <c r="G90" s="56" t="s">
        <v>21</v>
      </c>
      <c r="H90" s="56">
        <v>0.1162260982963235</v>
      </c>
      <c r="I90" s="56">
        <v>0.0</v>
      </c>
      <c r="J90" s="56">
        <v>0.0</v>
      </c>
      <c r="K90" s="56">
        <v>0.0</v>
      </c>
      <c r="L90" s="56">
        <v>0.0</v>
      </c>
      <c r="M90" s="56">
        <v>0.0</v>
      </c>
      <c r="N90" s="56">
        <v>0.0</v>
      </c>
      <c r="O90" s="56">
        <v>0.0</v>
      </c>
      <c r="P90" s="56">
        <v>0.0</v>
      </c>
      <c r="Q90" s="56">
        <v>0.03123990635793041</v>
      </c>
      <c r="R90" s="56">
        <v>0.1445800433357698</v>
      </c>
      <c r="S90" s="56">
        <v>0.2526794802205151</v>
      </c>
      <c r="T90" s="56">
        <v>0.3330632299567872</v>
      </c>
      <c r="U90" s="56">
        <v>0.3907690906266675</v>
      </c>
      <c r="V90" s="56">
        <v>0.4195751300907123</v>
      </c>
      <c r="W90" s="56">
        <v>0.3987238845878054</v>
      </c>
      <c r="X90" s="56">
        <v>0.3588471055330348</v>
      </c>
      <c r="Y90" s="56">
        <v>0.2735895146033804</v>
      </c>
      <c r="Z90" s="56">
        <v>0.1863589737991601</v>
      </c>
      <c r="AA90" s="56">
        <v>0.0</v>
      </c>
      <c r="AB90" s="56">
        <v>0.0</v>
      </c>
      <c r="AC90" s="56">
        <v>0.0</v>
      </c>
      <c r="AD90" s="56">
        <v>0.0</v>
      </c>
      <c r="AE90" s="56">
        <v>0.0</v>
      </c>
      <c r="AF90" s="56">
        <v>0.0</v>
      </c>
    </row>
    <row r="91" ht="14.25" customHeight="1">
      <c r="A91" s="7" t="s">
        <v>414</v>
      </c>
      <c r="B91" s="88">
        <v>6.0</v>
      </c>
      <c r="C91" s="94" t="s">
        <v>22</v>
      </c>
      <c r="D91" s="94">
        <v>30.0</v>
      </c>
      <c r="E91" s="95">
        <f t="shared" si="1"/>
        <v>2.474747465</v>
      </c>
      <c r="F91" s="95">
        <f t="shared" si="2"/>
        <v>74.24242395</v>
      </c>
      <c r="G91" s="56" t="s">
        <v>22</v>
      </c>
      <c r="H91" s="56">
        <v>0.1031144777073849</v>
      </c>
      <c r="I91" s="56">
        <v>0.0</v>
      </c>
      <c r="J91" s="56">
        <v>0.0</v>
      </c>
      <c r="K91" s="56">
        <v>0.0</v>
      </c>
      <c r="L91" s="56">
        <v>0.0</v>
      </c>
      <c r="M91" s="56">
        <v>0.0</v>
      </c>
      <c r="N91" s="56">
        <v>0.0</v>
      </c>
      <c r="O91" s="56">
        <v>0.0</v>
      </c>
      <c r="P91" s="56">
        <v>0.0</v>
      </c>
      <c r="Q91" s="56">
        <v>5.731129630416124E-4</v>
      </c>
      <c r="R91" s="56">
        <v>0.1142332337174912</v>
      </c>
      <c r="S91" s="56">
        <v>0.2161262654567732</v>
      </c>
      <c r="T91" s="56">
        <v>0.2970422452452131</v>
      </c>
      <c r="U91" s="56">
        <v>0.3529274590599167</v>
      </c>
      <c r="V91" s="56">
        <v>0.3846074237703972</v>
      </c>
      <c r="W91" s="56">
        <v>0.3650677839227113</v>
      </c>
      <c r="X91" s="56">
        <v>0.3302968371838809</v>
      </c>
      <c r="Y91" s="56">
        <v>0.2561224151985917</v>
      </c>
      <c r="Z91" s="56">
        <v>0.1577506884592211</v>
      </c>
      <c r="AA91" s="56">
        <v>0.0</v>
      </c>
      <c r="AB91" s="56">
        <v>0.0</v>
      </c>
      <c r="AC91" s="56">
        <v>0.0</v>
      </c>
      <c r="AD91" s="56">
        <v>0.0</v>
      </c>
      <c r="AE91" s="56">
        <v>0.0</v>
      </c>
      <c r="AF91" s="56">
        <v>0.0</v>
      </c>
    </row>
    <row r="92" ht="14.25" customHeight="1">
      <c r="A92" s="7" t="s">
        <v>414</v>
      </c>
      <c r="B92" s="88">
        <v>7.0</v>
      </c>
      <c r="C92" s="94" t="s">
        <v>23</v>
      </c>
      <c r="D92" s="94">
        <v>31.0</v>
      </c>
      <c r="E92" s="95">
        <f t="shared" si="1"/>
        <v>2.580043711</v>
      </c>
      <c r="F92" s="95">
        <f t="shared" si="2"/>
        <v>79.98135503</v>
      </c>
      <c r="G92" s="56" t="s">
        <v>23</v>
      </c>
      <c r="H92" s="56">
        <v>0.1075018212751172</v>
      </c>
      <c r="I92" s="56">
        <v>0.0</v>
      </c>
      <c r="J92" s="56">
        <v>0.0</v>
      </c>
      <c r="K92" s="56">
        <v>0.0</v>
      </c>
      <c r="L92" s="56">
        <v>0.0</v>
      </c>
      <c r="M92" s="56">
        <v>0.0</v>
      </c>
      <c r="N92" s="56">
        <v>0.0</v>
      </c>
      <c r="O92" s="56">
        <v>0.0</v>
      </c>
      <c r="P92" s="56">
        <v>0.0</v>
      </c>
      <c r="Q92" s="56">
        <v>0.002483406877174713</v>
      </c>
      <c r="R92" s="56">
        <v>0.1230136648291663</v>
      </c>
      <c r="S92" s="56">
        <v>0.2283269253233033</v>
      </c>
      <c r="T92" s="56">
        <v>0.3122685107233499</v>
      </c>
      <c r="U92" s="56">
        <v>0.3644280275606618</v>
      </c>
      <c r="V92" s="56">
        <v>0.3781128572922816</v>
      </c>
      <c r="W92" s="56">
        <v>0.36907110081186</v>
      </c>
      <c r="X92" s="56">
        <v>0.3308224046506937</v>
      </c>
      <c r="Y92" s="56">
        <v>0.2659826583802291</v>
      </c>
      <c r="Z92" s="56">
        <v>0.2055341541540935</v>
      </c>
      <c r="AA92" s="56">
        <v>0.0</v>
      </c>
      <c r="AB92" s="56">
        <v>0.0</v>
      </c>
      <c r="AC92" s="56">
        <v>0.0</v>
      </c>
      <c r="AD92" s="56">
        <v>0.0</v>
      </c>
      <c r="AE92" s="56">
        <v>0.0</v>
      </c>
      <c r="AF92" s="56">
        <v>0.0</v>
      </c>
    </row>
    <row r="93" ht="14.25" customHeight="1">
      <c r="A93" s="7" t="s">
        <v>414</v>
      </c>
      <c r="B93" s="88">
        <v>8.0</v>
      </c>
      <c r="C93" s="94" t="s">
        <v>24</v>
      </c>
      <c r="D93" s="94">
        <v>31.0</v>
      </c>
      <c r="E93" s="95">
        <f t="shared" si="1"/>
        <v>2.98238703</v>
      </c>
      <c r="F93" s="95">
        <f t="shared" si="2"/>
        <v>92.45399792</v>
      </c>
      <c r="G93" s="56" t="s">
        <v>24</v>
      </c>
      <c r="H93" s="56">
        <v>0.124266126233632</v>
      </c>
      <c r="I93" s="56">
        <v>0.0</v>
      </c>
      <c r="J93" s="56">
        <v>0.0</v>
      </c>
      <c r="K93" s="56">
        <v>0.0</v>
      </c>
      <c r="L93" s="56">
        <v>0.0</v>
      </c>
      <c r="M93" s="56">
        <v>0.0</v>
      </c>
      <c r="N93" s="56">
        <v>0.0</v>
      </c>
      <c r="O93" s="56">
        <v>0.0</v>
      </c>
      <c r="P93" s="56">
        <v>0.0</v>
      </c>
      <c r="Q93" s="56">
        <v>0.03910762331452781</v>
      </c>
      <c r="R93" s="56">
        <v>0.1601546417968546</v>
      </c>
      <c r="S93" s="56">
        <v>0.2679347165888357</v>
      </c>
      <c r="T93" s="56">
        <v>0.354652100785343</v>
      </c>
      <c r="U93" s="56">
        <v>0.417033290729712</v>
      </c>
      <c r="V93" s="56">
        <v>0.4290445195086107</v>
      </c>
      <c r="W93" s="56">
        <v>0.415405899236418</v>
      </c>
      <c r="X93" s="56">
        <v>0.3745419835288209</v>
      </c>
      <c r="Y93" s="56">
        <v>0.2941605175444546</v>
      </c>
      <c r="Z93" s="56">
        <v>0.1936157336833145</v>
      </c>
      <c r="AA93" s="56">
        <v>0.03673600289027566</v>
      </c>
      <c r="AB93" s="56">
        <v>0.0</v>
      </c>
      <c r="AC93" s="56">
        <v>0.0</v>
      </c>
      <c r="AD93" s="56">
        <v>0.0</v>
      </c>
      <c r="AE93" s="56">
        <v>0.0</v>
      </c>
      <c r="AF93" s="56">
        <v>0.0</v>
      </c>
    </row>
    <row r="94" ht="14.25" customHeight="1">
      <c r="A94" s="7" t="s">
        <v>414</v>
      </c>
      <c r="B94" s="88">
        <v>9.0</v>
      </c>
      <c r="C94" s="76" t="s">
        <v>25</v>
      </c>
      <c r="D94" s="76">
        <v>30.0</v>
      </c>
      <c r="E94" s="96">
        <f t="shared" si="1"/>
        <v>3.84124276</v>
      </c>
      <c r="F94" s="96">
        <f t="shared" si="2"/>
        <v>115.2372828</v>
      </c>
      <c r="G94" s="56" t="s">
        <v>25</v>
      </c>
      <c r="H94" s="56">
        <v>0.1600517816625235</v>
      </c>
      <c r="I94" s="56">
        <v>0.0</v>
      </c>
      <c r="J94" s="56">
        <v>0.0</v>
      </c>
      <c r="K94" s="56">
        <v>0.0</v>
      </c>
      <c r="L94" s="56">
        <v>0.0</v>
      </c>
      <c r="M94" s="56">
        <v>0.0</v>
      </c>
      <c r="N94" s="56">
        <v>0.0</v>
      </c>
      <c r="O94" s="56">
        <v>0.0</v>
      </c>
      <c r="P94" s="56">
        <v>0.004052700086689595</v>
      </c>
      <c r="Q94" s="56">
        <v>0.09299588596714635</v>
      </c>
      <c r="R94" s="56">
        <v>0.240618142315553</v>
      </c>
      <c r="S94" s="56">
        <v>0.3676833814911031</v>
      </c>
      <c r="T94" s="56">
        <v>0.4564922094786476</v>
      </c>
      <c r="U94" s="56">
        <v>0.4999962245829083</v>
      </c>
      <c r="V94" s="56">
        <v>0.538686898266359</v>
      </c>
      <c r="W94" s="56">
        <v>0.5093061426147463</v>
      </c>
      <c r="X94" s="56">
        <v>0.4543557463977165</v>
      </c>
      <c r="Y94" s="56">
        <v>0.3632910823152405</v>
      </c>
      <c r="Z94" s="56">
        <v>0.2199026856417736</v>
      </c>
      <c r="AA94" s="56">
        <v>0.09386166074268035</v>
      </c>
      <c r="AB94" s="56">
        <v>0.0</v>
      </c>
      <c r="AC94" s="56">
        <v>0.0</v>
      </c>
      <c r="AD94" s="56">
        <v>0.0</v>
      </c>
      <c r="AE94" s="56">
        <v>0.0</v>
      </c>
      <c r="AF94" s="56">
        <v>0.0</v>
      </c>
    </row>
    <row r="95" ht="14.25" customHeight="1">
      <c r="A95" s="7" t="s">
        <v>414</v>
      </c>
      <c r="B95" s="88">
        <v>10.0</v>
      </c>
      <c r="C95" s="76" t="s">
        <v>26</v>
      </c>
      <c r="D95" s="76">
        <v>31.0</v>
      </c>
      <c r="E95" s="96">
        <f t="shared" si="1"/>
        <v>4.58116168</v>
      </c>
      <c r="F95" s="96">
        <f t="shared" si="2"/>
        <v>142.0160121</v>
      </c>
      <c r="G95" s="56" t="s">
        <v>26</v>
      </c>
      <c r="H95" s="56">
        <v>0.1908817366668335</v>
      </c>
      <c r="I95" s="56">
        <v>0.0</v>
      </c>
      <c r="J95" s="56">
        <v>0.0</v>
      </c>
      <c r="K95" s="56">
        <v>0.0</v>
      </c>
      <c r="L95" s="56">
        <v>0.0</v>
      </c>
      <c r="M95" s="56">
        <v>0.0</v>
      </c>
      <c r="N95" s="56">
        <v>0.0</v>
      </c>
      <c r="O95" s="56">
        <v>1.042069104149703E-4</v>
      </c>
      <c r="P95" s="56">
        <v>0.02720875966842122</v>
      </c>
      <c r="Q95" s="56">
        <v>0.1559527813064498</v>
      </c>
      <c r="R95" s="56">
        <v>0.3150580539207222</v>
      </c>
      <c r="S95" s="56">
        <v>0.4445937725877771</v>
      </c>
      <c r="T95" s="56">
        <v>0.5455258461429707</v>
      </c>
      <c r="U95" s="56">
        <v>0.6039286368302953</v>
      </c>
      <c r="V95" s="56">
        <v>0.613591434899408</v>
      </c>
      <c r="W95" s="56">
        <v>0.5867569308860101</v>
      </c>
      <c r="X95" s="56">
        <v>0.5152659807319727</v>
      </c>
      <c r="Y95" s="56">
        <v>0.4033683445102927</v>
      </c>
      <c r="Z95" s="56">
        <v>0.2532640251649088</v>
      </c>
      <c r="AA95" s="56">
        <v>0.1165429064443609</v>
      </c>
      <c r="AB95" s="56">
        <v>0.0</v>
      </c>
      <c r="AC95" s="56">
        <v>0.0</v>
      </c>
      <c r="AD95" s="56">
        <v>0.0</v>
      </c>
      <c r="AE95" s="56">
        <v>0.0</v>
      </c>
      <c r="AF95" s="56">
        <v>0.0</v>
      </c>
    </row>
    <row r="96" ht="14.25" customHeight="1">
      <c r="A96" s="7" t="s">
        <v>414</v>
      </c>
      <c r="B96" s="88">
        <v>11.0</v>
      </c>
      <c r="C96" s="76" t="s">
        <v>27</v>
      </c>
      <c r="D96" s="76">
        <v>30.0</v>
      </c>
      <c r="E96" s="96">
        <f t="shared" si="1"/>
        <v>5.244393646</v>
      </c>
      <c r="F96" s="96">
        <f t="shared" si="2"/>
        <v>157.3318094</v>
      </c>
      <c r="G96" s="56" t="s">
        <v>27</v>
      </c>
      <c r="H96" s="56">
        <v>0.2185164019197966</v>
      </c>
      <c r="I96" s="56">
        <v>0.0</v>
      </c>
      <c r="J96" s="56">
        <v>0.0</v>
      </c>
      <c r="K96" s="56">
        <v>0.0</v>
      </c>
      <c r="L96" s="56">
        <v>0.0</v>
      </c>
      <c r="M96" s="56">
        <v>0.0</v>
      </c>
      <c r="N96" s="56">
        <v>0.0</v>
      </c>
      <c r="O96" s="56">
        <v>0.00695874559232955</v>
      </c>
      <c r="P96" s="56">
        <v>0.0453510416540437</v>
      </c>
      <c r="Q96" s="56">
        <v>0.1959961496400169</v>
      </c>
      <c r="R96" s="56">
        <v>0.3676868264214788</v>
      </c>
      <c r="S96" s="56">
        <v>0.5073028073707061</v>
      </c>
      <c r="T96" s="56">
        <v>0.6158973658704866</v>
      </c>
      <c r="U96" s="56">
        <v>0.6737764196862203</v>
      </c>
      <c r="V96" s="56">
        <v>0.6811162109157956</v>
      </c>
      <c r="W96" s="56">
        <v>0.6540646336269106</v>
      </c>
      <c r="X96" s="56">
        <v>0.5802027817791722</v>
      </c>
      <c r="Y96" s="56">
        <v>0.4671276778224165</v>
      </c>
      <c r="Z96" s="56">
        <v>0.3095103266018161</v>
      </c>
      <c r="AA96" s="56">
        <v>0.1320376683544504</v>
      </c>
      <c r="AB96" s="56">
        <v>0.007364990739274407</v>
      </c>
      <c r="AC96" s="56">
        <v>0.0</v>
      </c>
      <c r="AD96" s="56">
        <v>0.0</v>
      </c>
      <c r="AE96" s="56">
        <v>0.0</v>
      </c>
      <c r="AF96" s="56">
        <v>0.0</v>
      </c>
    </row>
    <row r="97" ht="14.25" customHeight="1">
      <c r="A97" s="7" t="s">
        <v>414</v>
      </c>
      <c r="B97" s="88">
        <v>12.0</v>
      </c>
      <c r="C97" s="90" t="s">
        <v>28</v>
      </c>
      <c r="D97" s="90">
        <v>31.0</v>
      </c>
      <c r="E97" s="91">
        <f t="shared" si="1"/>
        <v>5.50739134</v>
      </c>
      <c r="F97" s="91">
        <f t="shared" si="2"/>
        <v>170.7291315</v>
      </c>
      <c r="G97" s="56" t="s">
        <v>28</v>
      </c>
      <c r="H97" s="56">
        <v>0.2294746391601844</v>
      </c>
      <c r="I97" s="56">
        <v>0.0</v>
      </c>
      <c r="J97" s="56">
        <v>0.0</v>
      </c>
      <c r="K97" s="56">
        <v>0.0</v>
      </c>
      <c r="L97" s="56">
        <v>0.0</v>
      </c>
      <c r="M97" s="56">
        <v>0.0</v>
      </c>
      <c r="N97" s="56">
        <v>0.0</v>
      </c>
      <c r="O97" s="56">
        <v>0.008909699816742481</v>
      </c>
      <c r="P97" s="56">
        <v>0.03889854601529198</v>
      </c>
      <c r="Q97" s="56">
        <v>0.1794620471320224</v>
      </c>
      <c r="R97" s="56">
        <v>0.3582905923781594</v>
      </c>
      <c r="S97" s="56">
        <v>0.5164234946990375</v>
      </c>
      <c r="T97" s="56">
        <v>0.6257796954306759</v>
      </c>
      <c r="U97" s="56">
        <v>0.69070818607781</v>
      </c>
      <c r="V97" s="56">
        <v>0.7113771106759803</v>
      </c>
      <c r="W97" s="56">
        <v>0.6846063234204705</v>
      </c>
      <c r="X97" s="56">
        <v>0.615866914944074</v>
      </c>
      <c r="Y97" s="56">
        <v>0.5106998967778994</v>
      </c>
      <c r="Z97" s="56">
        <v>0.3602502574550826</v>
      </c>
      <c r="AA97" s="56">
        <v>0.179611746980908</v>
      </c>
      <c r="AB97" s="56">
        <v>0.02650682804027246</v>
      </c>
      <c r="AC97" s="56">
        <v>0.0</v>
      </c>
      <c r="AD97" s="56">
        <v>0.0</v>
      </c>
      <c r="AE97" s="56">
        <v>0.0</v>
      </c>
      <c r="AF97" s="56">
        <v>0.0</v>
      </c>
    </row>
    <row r="98" ht="14.25" customHeight="1">
      <c r="A98" s="7" t="s">
        <v>415</v>
      </c>
      <c r="B98" s="88" t="s">
        <v>465</v>
      </c>
      <c r="C98" s="7" t="s">
        <v>466</v>
      </c>
      <c r="D98" s="7">
        <v>365.0</v>
      </c>
      <c r="E98" s="89">
        <f t="shared" si="1"/>
        <v>4.256727594</v>
      </c>
      <c r="F98" s="89">
        <f t="shared" si="2"/>
        <v>1553.705572</v>
      </c>
      <c r="G98" s="56" t="s">
        <v>466</v>
      </c>
      <c r="H98" s="56">
        <v>0.1773636497615945</v>
      </c>
      <c r="I98" s="56">
        <v>0.0</v>
      </c>
      <c r="J98" s="56">
        <v>0.0</v>
      </c>
      <c r="K98" s="56">
        <v>0.0</v>
      </c>
      <c r="L98" s="56">
        <v>0.0</v>
      </c>
      <c r="M98" s="56">
        <v>0.0</v>
      </c>
      <c r="N98" s="56">
        <v>0.0</v>
      </c>
      <c r="O98" s="56">
        <v>0.001487110254574026</v>
      </c>
      <c r="P98" s="56">
        <v>0.02436900214850292</v>
      </c>
      <c r="Q98" s="56">
        <v>0.1427977359580121</v>
      </c>
      <c r="R98" s="56">
        <v>0.3083496392165158</v>
      </c>
      <c r="S98" s="56">
        <v>0.4347916033914186</v>
      </c>
      <c r="T98" s="56">
        <v>0.5235022184714827</v>
      </c>
      <c r="U98" s="56">
        <v>0.5705038505572346</v>
      </c>
      <c r="V98" s="56">
        <v>0.5777737266991563</v>
      </c>
      <c r="W98" s="56">
        <v>0.5429080287461552</v>
      </c>
      <c r="X98" s="56">
        <v>0.4778127810441926</v>
      </c>
      <c r="Y98" s="56">
        <v>0.3690220714453492</v>
      </c>
      <c r="Z98" s="56">
        <v>0.2273101359520839</v>
      </c>
      <c r="AA98" s="56">
        <v>0.05173413863807703</v>
      </c>
      <c r="AB98" s="56">
        <v>0.004365551755513844</v>
      </c>
      <c r="AC98" s="56">
        <v>0.0</v>
      </c>
      <c r="AD98" s="56">
        <v>0.0</v>
      </c>
      <c r="AE98" s="56">
        <v>0.0</v>
      </c>
      <c r="AF98" s="56">
        <v>0.0</v>
      </c>
    </row>
    <row r="99" ht="14.25" customHeight="1">
      <c r="A99" s="7" t="s">
        <v>415</v>
      </c>
      <c r="B99" s="88">
        <v>1.0</v>
      </c>
      <c r="C99" s="90" t="s">
        <v>17</v>
      </c>
      <c r="D99" s="90">
        <v>31.0</v>
      </c>
      <c r="E99" s="91">
        <f t="shared" si="1"/>
        <v>5.584241867</v>
      </c>
      <c r="F99" s="91">
        <f t="shared" si="2"/>
        <v>173.1114979</v>
      </c>
      <c r="G99" s="56" t="s">
        <v>17</v>
      </c>
      <c r="H99" s="56">
        <v>0.2326767444580425</v>
      </c>
      <c r="I99" s="56">
        <v>0.0</v>
      </c>
      <c r="J99" s="56">
        <v>0.0</v>
      </c>
      <c r="K99" s="56">
        <v>0.0</v>
      </c>
      <c r="L99" s="56">
        <v>0.0</v>
      </c>
      <c r="M99" s="56">
        <v>0.0</v>
      </c>
      <c r="N99" s="56">
        <v>0.0</v>
      </c>
      <c r="O99" s="56">
        <v>0.001166085910650691</v>
      </c>
      <c r="P99" s="56">
        <v>0.03955715310627269</v>
      </c>
      <c r="Q99" s="56">
        <v>0.2134401935980688</v>
      </c>
      <c r="R99" s="56">
        <v>0.4031398682901576</v>
      </c>
      <c r="S99" s="56">
        <v>0.5497201513343724</v>
      </c>
      <c r="T99" s="56">
        <v>0.6498800069154207</v>
      </c>
      <c r="U99" s="56">
        <v>0.7021246787612606</v>
      </c>
      <c r="V99" s="56">
        <v>0.7140528073075274</v>
      </c>
      <c r="W99" s="56">
        <v>0.6857182759935064</v>
      </c>
      <c r="X99" s="56">
        <v>0.6154708450834135</v>
      </c>
      <c r="Y99" s="56">
        <v>0.500231070465913</v>
      </c>
      <c r="Z99" s="56">
        <v>0.3408617764816103</v>
      </c>
      <c r="AA99" s="56">
        <v>0.1508927862875124</v>
      </c>
      <c r="AB99" s="56">
        <v>0.01798616745733319</v>
      </c>
      <c r="AC99" s="56">
        <v>0.0</v>
      </c>
      <c r="AD99" s="56">
        <v>0.0</v>
      </c>
      <c r="AE99" s="56">
        <v>0.0</v>
      </c>
      <c r="AF99" s="56">
        <v>0.0</v>
      </c>
    </row>
    <row r="100" ht="14.25" customHeight="1">
      <c r="A100" s="7" t="s">
        <v>415</v>
      </c>
      <c r="B100" s="88">
        <v>2.0</v>
      </c>
      <c r="C100" s="90" t="s">
        <v>18</v>
      </c>
      <c r="D100" s="90">
        <v>28.0</v>
      </c>
      <c r="E100" s="91">
        <f t="shared" si="1"/>
        <v>5.468073344</v>
      </c>
      <c r="F100" s="91">
        <f t="shared" si="2"/>
        <v>153.1060536</v>
      </c>
      <c r="G100" s="56" t="s">
        <v>18</v>
      </c>
      <c r="H100" s="56">
        <v>0.2278363893454908</v>
      </c>
      <c r="I100" s="56">
        <v>0.0</v>
      </c>
      <c r="J100" s="56">
        <v>0.0</v>
      </c>
      <c r="K100" s="56">
        <v>0.0</v>
      </c>
      <c r="L100" s="56">
        <v>0.0</v>
      </c>
      <c r="M100" s="56">
        <v>0.0</v>
      </c>
      <c r="N100" s="56">
        <v>0.0</v>
      </c>
      <c r="O100" s="56">
        <v>0.0</v>
      </c>
      <c r="P100" s="56">
        <v>0.01947650589251756</v>
      </c>
      <c r="Q100" s="56">
        <v>0.1792124820931141</v>
      </c>
      <c r="R100" s="56">
        <v>0.3733491179104133</v>
      </c>
      <c r="S100" s="56">
        <v>0.529292004763762</v>
      </c>
      <c r="T100" s="56">
        <v>0.6363894705291856</v>
      </c>
      <c r="U100" s="56">
        <v>0.7020654121506614</v>
      </c>
      <c r="V100" s="56">
        <v>0.7164379015658804</v>
      </c>
      <c r="W100" s="56">
        <v>0.6860014677976258</v>
      </c>
      <c r="X100" s="56">
        <v>0.6221957810170637</v>
      </c>
      <c r="Y100" s="56">
        <v>0.5031256502303256</v>
      </c>
      <c r="Z100" s="56">
        <v>0.3416255970549246</v>
      </c>
      <c r="AA100" s="56">
        <v>0.1474161634417364</v>
      </c>
      <c r="AB100" s="56">
        <v>0.01148578984456903</v>
      </c>
      <c r="AC100" s="56">
        <v>0.0</v>
      </c>
      <c r="AD100" s="56">
        <v>0.0</v>
      </c>
      <c r="AE100" s="56">
        <v>0.0</v>
      </c>
      <c r="AF100" s="56">
        <v>0.0</v>
      </c>
    </row>
    <row r="101" ht="14.25" customHeight="1">
      <c r="A101" s="7" t="s">
        <v>415</v>
      </c>
      <c r="B101" s="88">
        <v>3.0</v>
      </c>
      <c r="C101" s="92" t="s">
        <v>19</v>
      </c>
      <c r="D101" s="92">
        <v>31.0</v>
      </c>
      <c r="E101" s="93">
        <f t="shared" si="1"/>
        <v>4.974861357</v>
      </c>
      <c r="F101" s="93">
        <f t="shared" si="2"/>
        <v>154.2207021</v>
      </c>
      <c r="G101" s="56" t="s">
        <v>19</v>
      </c>
      <c r="H101" s="56">
        <v>0.2072858898631371</v>
      </c>
      <c r="I101" s="56">
        <v>0.0</v>
      </c>
      <c r="J101" s="56">
        <v>0.0</v>
      </c>
      <c r="K101" s="56">
        <v>0.0</v>
      </c>
      <c r="L101" s="56">
        <v>0.0</v>
      </c>
      <c r="M101" s="56">
        <v>0.0</v>
      </c>
      <c r="N101" s="56">
        <v>0.0</v>
      </c>
      <c r="O101" s="56">
        <v>0.0</v>
      </c>
      <c r="P101" s="56">
        <v>0.0045580547251843</v>
      </c>
      <c r="Q101" s="56">
        <v>0.1591303067768344</v>
      </c>
      <c r="R101" s="56">
        <v>0.3471872299038705</v>
      </c>
      <c r="S101" s="56">
        <v>0.4971343516529734</v>
      </c>
      <c r="T101" s="56">
        <v>0.6044935179591026</v>
      </c>
      <c r="U101" s="56">
        <v>0.6593237759256348</v>
      </c>
      <c r="V101" s="56">
        <v>0.6718264518058568</v>
      </c>
      <c r="W101" s="56">
        <v>0.638675531773949</v>
      </c>
      <c r="X101" s="56">
        <v>0.5684193853875903</v>
      </c>
      <c r="Y101" s="56">
        <v>0.452797872817536</v>
      </c>
      <c r="Z101" s="56">
        <v>0.2879606562675607</v>
      </c>
      <c r="AA101" s="56">
        <v>0.08283763143242524</v>
      </c>
      <c r="AB101" s="56">
        <v>5.165902867737419E-4</v>
      </c>
      <c r="AC101" s="56">
        <v>0.0</v>
      </c>
      <c r="AD101" s="56">
        <v>0.0</v>
      </c>
      <c r="AE101" s="56">
        <v>0.0</v>
      </c>
      <c r="AF101" s="56">
        <v>0.0</v>
      </c>
    </row>
    <row r="102" ht="14.25" customHeight="1">
      <c r="A102" s="7" t="s">
        <v>415</v>
      </c>
      <c r="B102" s="88">
        <v>4.0</v>
      </c>
      <c r="C102" s="92" t="s">
        <v>20</v>
      </c>
      <c r="D102" s="92">
        <v>30.0</v>
      </c>
      <c r="E102" s="93">
        <f t="shared" si="1"/>
        <v>4.041382199</v>
      </c>
      <c r="F102" s="93">
        <f t="shared" si="2"/>
        <v>121.241466</v>
      </c>
      <c r="G102" s="56" t="s">
        <v>20</v>
      </c>
      <c r="H102" s="56">
        <v>0.1683909249458242</v>
      </c>
      <c r="I102" s="56">
        <v>0.0</v>
      </c>
      <c r="J102" s="56">
        <v>0.0</v>
      </c>
      <c r="K102" s="56">
        <v>0.0</v>
      </c>
      <c r="L102" s="56">
        <v>0.0</v>
      </c>
      <c r="M102" s="56">
        <v>0.0</v>
      </c>
      <c r="N102" s="56">
        <v>0.0</v>
      </c>
      <c r="O102" s="56">
        <v>0.0</v>
      </c>
      <c r="P102" s="56">
        <v>0.0</v>
      </c>
      <c r="Q102" s="56">
        <v>0.1189939601830782</v>
      </c>
      <c r="R102" s="56">
        <v>0.2869060955964364</v>
      </c>
      <c r="S102" s="56">
        <v>0.4149364468514825</v>
      </c>
      <c r="T102" s="56">
        <v>0.5144551081538145</v>
      </c>
      <c r="U102" s="56">
        <v>0.5620604136077382</v>
      </c>
      <c r="V102" s="56">
        <v>0.5757848624903917</v>
      </c>
      <c r="W102" s="56">
        <v>0.5347584833091751</v>
      </c>
      <c r="X102" s="56">
        <v>0.4675633857394949</v>
      </c>
      <c r="Y102" s="56">
        <v>0.3583445874572997</v>
      </c>
      <c r="Z102" s="56">
        <v>0.2023455614048722</v>
      </c>
      <c r="AA102" s="56">
        <v>0.005233293905997321</v>
      </c>
      <c r="AB102" s="56">
        <v>0.0</v>
      </c>
      <c r="AC102" s="56">
        <v>0.0</v>
      </c>
      <c r="AD102" s="56">
        <v>0.0</v>
      </c>
      <c r="AE102" s="56">
        <v>0.0</v>
      </c>
      <c r="AF102" s="56">
        <v>0.0</v>
      </c>
    </row>
    <row r="103" ht="14.25" customHeight="1">
      <c r="A103" s="7" t="s">
        <v>415</v>
      </c>
      <c r="B103" s="88">
        <v>5.0</v>
      </c>
      <c r="C103" s="92" t="s">
        <v>21</v>
      </c>
      <c r="D103" s="92">
        <v>31.0</v>
      </c>
      <c r="E103" s="93">
        <f t="shared" si="1"/>
        <v>3.002924798</v>
      </c>
      <c r="F103" s="93">
        <f t="shared" si="2"/>
        <v>93.09066875</v>
      </c>
      <c r="G103" s="56" t="s">
        <v>21</v>
      </c>
      <c r="H103" s="56">
        <v>0.1251218665959899</v>
      </c>
      <c r="I103" s="56">
        <v>0.0</v>
      </c>
      <c r="J103" s="56">
        <v>0.0</v>
      </c>
      <c r="K103" s="56">
        <v>0.0</v>
      </c>
      <c r="L103" s="56">
        <v>0.0</v>
      </c>
      <c r="M103" s="56">
        <v>0.0</v>
      </c>
      <c r="N103" s="56">
        <v>0.0</v>
      </c>
      <c r="O103" s="56">
        <v>0.0</v>
      </c>
      <c r="P103" s="56">
        <v>0.0</v>
      </c>
      <c r="Q103" s="56">
        <v>0.06627203883941211</v>
      </c>
      <c r="R103" s="56">
        <v>0.1983827356431038</v>
      </c>
      <c r="S103" s="56">
        <v>0.3053365597232849</v>
      </c>
      <c r="T103" s="56">
        <v>0.3825032254452249</v>
      </c>
      <c r="U103" s="56">
        <v>0.4352727178146755</v>
      </c>
      <c r="V103" s="56">
        <v>0.4421192162302401</v>
      </c>
      <c r="W103" s="56">
        <v>0.4105361524388944</v>
      </c>
      <c r="X103" s="56">
        <v>0.3573734111934354</v>
      </c>
      <c r="Y103" s="56">
        <v>0.2562618517347609</v>
      </c>
      <c r="Z103" s="56">
        <v>0.1488668892407263</v>
      </c>
      <c r="AA103" s="56">
        <v>0.0</v>
      </c>
      <c r="AB103" s="56">
        <v>0.0</v>
      </c>
      <c r="AC103" s="56">
        <v>0.0</v>
      </c>
      <c r="AD103" s="56">
        <v>0.0</v>
      </c>
      <c r="AE103" s="56">
        <v>0.0</v>
      </c>
      <c r="AF103" s="56">
        <v>0.0</v>
      </c>
    </row>
    <row r="104" ht="14.25" customHeight="1">
      <c r="A104" s="7" t="s">
        <v>415</v>
      </c>
      <c r="B104" s="88">
        <v>6.0</v>
      </c>
      <c r="C104" s="94" t="s">
        <v>22</v>
      </c>
      <c r="D104" s="94">
        <v>30.0</v>
      </c>
      <c r="E104" s="95">
        <f t="shared" si="1"/>
        <v>2.650796306</v>
      </c>
      <c r="F104" s="95">
        <f t="shared" si="2"/>
        <v>79.52388917</v>
      </c>
      <c r="G104" s="56" t="s">
        <v>22</v>
      </c>
      <c r="H104" s="56">
        <v>0.1104498460750962</v>
      </c>
      <c r="I104" s="56">
        <v>0.0</v>
      </c>
      <c r="J104" s="56">
        <v>0.0</v>
      </c>
      <c r="K104" s="56">
        <v>0.0</v>
      </c>
      <c r="L104" s="56">
        <v>0.0</v>
      </c>
      <c r="M104" s="56">
        <v>0.0</v>
      </c>
      <c r="N104" s="56">
        <v>0.0</v>
      </c>
      <c r="O104" s="56">
        <v>0.0</v>
      </c>
      <c r="P104" s="56">
        <v>0.0</v>
      </c>
      <c r="Q104" s="56">
        <v>0.002640022853031343</v>
      </c>
      <c r="R104" s="56">
        <v>0.1654720723466349</v>
      </c>
      <c r="S104" s="56">
        <v>0.2705157033761907</v>
      </c>
      <c r="T104" s="56">
        <v>0.3388438685083286</v>
      </c>
      <c r="U104" s="56">
        <v>0.3882849451909716</v>
      </c>
      <c r="V104" s="56">
        <v>0.4122008972667884</v>
      </c>
      <c r="W104" s="56">
        <v>0.3757054900832422</v>
      </c>
      <c r="X104" s="56">
        <v>0.3271114375615605</v>
      </c>
      <c r="Y104" s="56">
        <v>0.2413912054883962</v>
      </c>
      <c r="Z104" s="56">
        <v>0.128630663127165</v>
      </c>
      <c r="AA104" s="56">
        <v>0.0</v>
      </c>
      <c r="AB104" s="56">
        <v>0.0</v>
      </c>
      <c r="AC104" s="56">
        <v>0.0</v>
      </c>
      <c r="AD104" s="56">
        <v>0.0</v>
      </c>
      <c r="AE104" s="56">
        <v>0.0</v>
      </c>
      <c r="AF104" s="56">
        <v>0.0</v>
      </c>
    </row>
    <row r="105" ht="14.25" customHeight="1">
      <c r="A105" s="7" t="s">
        <v>415</v>
      </c>
      <c r="B105" s="88">
        <v>7.0</v>
      </c>
      <c r="C105" s="94" t="s">
        <v>23</v>
      </c>
      <c r="D105" s="94">
        <v>31.0</v>
      </c>
      <c r="E105" s="95">
        <f t="shared" si="1"/>
        <v>2.694271463</v>
      </c>
      <c r="F105" s="95">
        <f t="shared" si="2"/>
        <v>83.52241536</v>
      </c>
      <c r="G105" s="56" t="s">
        <v>23</v>
      </c>
      <c r="H105" s="56">
        <v>0.1122613109733744</v>
      </c>
      <c r="I105" s="56">
        <v>0.0</v>
      </c>
      <c r="J105" s="56">
        <v>0.0</v>
      </c>
      <c r="K105" s="56">
        <v>0.0</v>
      </c>
      <c r="L105" s="56">
        <v>0.0</v>
      </c>
      <c r="M105" s="56">
        <v>0.0</v>
      </c>
      <c r="N105" s="56">
        <v>0.0</v>
      </c>
      <c r="O105" s="56">
        <v>0.0</v>
      </c>
      <c r="P105" s="56">
        <v>0.0</v>
      </c>
      <c r="Q105" s="56">
        <v>0.008899974232719566</v>
      </c>
      <c r="R105" s="56">
        <v>0.1644492606351202</v>
      </c>
      <c r="S105" s="56">
        <v>0.2709377233661753</v>
      </c>
      <c r="T105" s="56">
        <v>0.3484378393306664</v>
      </c>
      <c r="U105" s="56">
        <v>0.386942254734146</v>
      </c>
      <c r="V105" s="56">
        <v>0.4010948906469421</v>
      </c>
      <c r="W105" s="56">
        <v>0.3744699604275656</v>
      </c>
      <c r="X105" s="56">
        <v>0.3315479026233805</v>
      </c>
      <c r="Y105" s="56">
        <v>0.2411828373597369</v>
      </c>
      <c r="Z105" s="56">
        <v>0.1663088200045341</v>
      </c>
      <c r="AA105" s="56">
        <v>0.0</v>
      </c>
      <c r="AB105" s="56">
        <v>0.0</v>
      </c>
      <c r="AC105" s="56">
        <v>0.0</v>
      </c>
      <c r="AD105" s="56">
        <v>0.0</v>
      </c>
      <c r="AE105" s="56">
        <v>0.0</v>
      </c>
      <c r="AF105" s="56">
        <v>0.0</v>
      </c>
    </row>
    <row r="106" ht="14.25" customHeight="1">
      <c r="A106" s="7" t="s">
        <v>415</v>
      </c>
      <c r="B106" s="88">
        <v>8.0</v>
      </c>
      <c r="C106" s="94" t="s">
        <v>24</v>
      </c>
      <c r="D106" s="94">
        <v>31.0</v>
      </c>
      <c r="E106" s="95">
        <f t="shared" si="1"/>
        <v>3.12661301</v>
      </c>
      <c r="F106" s="95">
        <f t="shared" si="2"/>
        <v>96.92500332</v>
      </c>
      <c r="G106" s="56" t="s">
        <v>24</v>
      </c>
      <c r="H106" s="56">
        <v>0.1302755420910058</v>
      </c>
      <c r="I106" s="56">
        <v>0.0</v>
      </c>
      <c r="J106" s="56">
        <v>0.0</v>
      </c>
      <c r="K106" s="56">
        <v>0.0</v>
      </c>
      <c r="L106" s="56">
        <v>0.0</v>
      </c>
      <c r="M106" s="56">
        <v>0.0</v>
      </c>
      <c r="N106" s="56">
        <v>0.0</v>
      </c>
      <c r="O106" s="56">
        <v>0.0</v>
      </c>
      <c r="P106" s="56">
        <v>0.0</v>
      </c>
      <c r="Q106" s="56">
        <v>0.07229303047992965</v>
      </c>
      <c r="R106" s="56">
        <v>0.2085389161967812</v>
      </c>
      <c r="S106" s="56">
        <v>0.3224418101955517</v>
      </c>
      <c r="T106" s="56">
        <v>0.3983564437337915</v>
      </c>
      <c r="U106" s="56">
        <v>0.4417749496974467</v>
      </c>
      <c r="V106" s="56">
        <v>0.4453171600294225</v>
      </c>
      <c r="W106" s="56">
        <v>0.4168557972819308</v>
      </c>
      <c r="X106" s="56">
        <v>0.3693314644385442</v>
      </c>
      <c r="Y106" s="56">
        <v>0.2826870157134965</v>
      </c>
      <c r="Z106" s="56">
        <v>0.1667421139735986</v>
      </c>
      <c r="AA106" s="56">
        <v>0.002274308443644697</v>
      </c>
      <c r="AB106" s="56">
        <v>0.0</v>
      </c>
      <c r="AC106" s="56">
        <v>0.0</v>
      </c>
      <c r="AD106" s="56">
        <v>0.0</v>
      </c>
      <c r="AE106" s="56">
        <v>0.0</v>
      </c>
      <c r="AF106" s="56">
        <v>0.0</v>
      </c>
    </row>
    <row r="107" ht="14.25" customHeight="1">
      <c r="A107" s="7" t="s">
        <v>415</v>
      </c>
      <c r="B107" s="88">
        <v>9.0</v>
      </c>
      <c r="C107" s="76" t="s">
        <v>25</v>
      </c>
      <c r="D107" s="76">
        <v>30.0</v>
      </c>
      <c r="E107" s="96">
        <f t="shared" si="1"/>
        <v>3.955539484</v>
      </c>
      <c r="F107" s="96">
        <f t="shared" si="2"/>
        <v>118.6661845</v>
      </c>
      <c r="G107" s="56" t="s">
        <v>25</v>
      </c>
      <c r="H107" s="56">
        <v>0.1648141451851969</v>
      </c>
      <c r="I107" s="56">
        <v>0.0</v>
      </c>
      <c r="J107" s="56">
        <v>0.0</v>
      </c>
      <c r="K107" s="56">
        <v>0.0</v>
      </c>
      <c r="L107" s="56">
        <v>0.0</v>
      </c>
      <c r="M107" s="56">
        <v>0.0</v>
      </c>
      <c r="N107" s="56">
        <v>0.0</v>
      </c>
      <c r="O107" s="56">
        <v>0.0</v>
      </c>
      <c r="P107" s="56">
        <v>0.01083660011428557</v>
      </c>
      <c r="Q107" s="56">
        <v>0.1497137022799096</v>
      </c>
      <c r="R107" s="56">
        <v>0.301775862285764</v>
      </c>
      <c r="S107" s="56">
        <v>0.4180975745621848</v>
      </c>
      <c r="T107" s="56">
        <v>0.5108075058489915</v>
      </c>
      <c r="U107" s="56">
        <v>0.5419335901354346</v>
      </c>
      <c r="V107" s="56">
        <v>0.5406579999517881</v>
      </c>
      <c r="W107" s="56">
        <v>0.507602564769745</v>
      </c>
      <c r="X107" s="56">
        <v>0.4412917919302844</v>
      </c>
      <c r="Y107" s="56">
        <v>0.3346015458212109</v>
      </c>
      <c r="Z107" s="56">
        <v>0.1864756117404812</v>
      </c>
      <c r="AA107" s="56">
        <v>0.01174513500464567</v>
      </c>
      <c r="AB107" s="56">
        <v>0.0</v>
      </c>
      <c r="AC107" s="56">
        <v>0.0</v>
      </c>
      <c r="AD107" s="56">
        <v>0.0</v>
      </c>
      <c r="AE107" s="56">
        <v>0.0</v>
      </c>
      <c r="AF107" s="56">
        <v>0.0</v>
      </c>
    </row>
    <row r="108" ht="14.25" customHeight="1">
      <c r="A108" s="7" t="s">
        <v>415</v>
      </c>
      <c r="B108" s="88">
        <v>10.0</v>
      </c>
      <c r="C108" s="76" t="s">
        <v>26</v>
      </c>
      <c r="D108" s="76">
        <v>31.0</v>
      </c>
      <c r="E108" s="96">
        <f t="shared" si="1"/>
        <v>4.631833108</v>
      </c>
      <c r="F108" s="96">
        <f t="shared" si="2"/>
        <v>143.5868263</v>
      </c>
      <c r="G108" s="56" t="s">
        <v>26</v>
      </c>
      <c r="H108" s="56">
        <v>0.1929930461474834</v>
      </c>
      <c r="I108" s="56">
        <v>0.0</v>
      </c>
      <c r="J108" s="56">
        <v>0.0</v>
      </c>
      <c r="K108" s="56">
        <v>0.0</v>
      </c>
      <c r="L108" s="56">
        <v>0.0</v>
      </c>
      <c r="M108" s="56">
        <v>0.0</v>
      </c>
      <c r="N108" s="56">
        <v>0.0</v>
      </c>
      <c r="O108" s="56">
        <v>9.570629328871735E-5</v>
      </c>
      <c r="P108" s="56">
        <v>0.05660663070103408</v>
      </c>
      <c r="Q108" s="56">
        <v>0.2153126796141487</v>
      </c>
      <c r="R108" s="56">
        <v>0.3723823117835993</v>
      </c>
      <c r="S108" s="56">
        <v>0.4948232232099779</v>
      </c>
      <c r="T108" s="56">
        <v>0.574692229517808</v>
      </c>
      <c r="U108" s="56">
        <v>0.6171489211327676</v>
      </c>
      <c r="V108" s="56">
        <v>0.6158252741222496</v>
      </c>
      <c r="W108" s="56">
        <v>0.5767569403576827</v>
      </c>
      <c r="X108" s="56">
        <v>0.4909325229947805</v>
      </c>
      <c r="Y108" s="56">
        <v>0.3756126460916664</v>
      </c>
      <c r="Z108" s="56">
        <v>0.2102445730463014</v>
      </c>
      <c r="AA108" s="56">
        <v>0.03139944867429731</v>
      </c>
      <c r="AB108" s="56">
        <v>0.0</v>
      </c>
      <c r="AC108" s="56">
        <v>0.0</v>
      </c>
      <c r="AD108" s="56">
        <v>0.0</v>
      </c>
      <c r="AE108" s="56">
        <v>0.0</v>
      </c>
      <c r="AF108" s="56">
        <v>0.0</v>
      </c>
    </row>
    <row r="109" ht="14.25" customHeight="1">
      <c r="A109" s="7" t="s">
        <v>415</v>
      </c>
      <c r="B109" s="88">
        <v>11.0</v>
      </c>
      <c r="C109" s="76" t="s">
        <v>27</v>
      </c>
      <c r="D109" s="76">
        <v>30.0</v>
      </c>
      <c r="E109" s="96">
        <f t="shared" si="1"/>
        <v>5.342547279</v>
      </c>
      <c r="F109" s="96">
        <f t="shared" si="2"/>
        <v>160.2764184</v>
      </c>
      <c r="G109" s="56" t="s">
        <v>27</v>
      </c>
      <c r="H109" s="56">
        <v>0.222606136635306</v>
      </c>
      <c r="I109" s="56">
        <v>0.0</v>
      </c>
      <c r="J109" s="56">
        <v>0.0</v>
      </c>
      <c r="K109" s="56">
        <v>0.0</v>
      </c>
      <c r="L109" s="56">
        <v>0.0</v>
      </c>
      <c r="M109" s="56">
        <v>0.0</v>
      </c>
      <c r="N109" s="56">
        <v>0.0</v>
      </c>
      <c r="O109" s="56">
        <v>0.007284955032858066</v>
      </c>
      <c r="P109" s="56">
        <v>0.08768081952737262</v>
      </c>
      <c r="Q109" s="56">
        <v>0.2667005172140653</v>
      </c>
      <c r="R109" s="56">
        <v>0.440607432482413</v>
      </c>
      <c r="S109" s="56">
        <v>0.5685577938717494</v>
      </c>
      <c r="T109" s="56">
        <v>0.6545974250164472</v>
      </c>
      <c r="U109" s="56">
        <v>0.6952007549010504</v>
      </c>
      <c r="V109" s="56">
        <v>0.6847915975702052</v>
      </c>
      <c r="W109" s="56">
        <v>0.6380160768774249</v>
      </c>
      <c r="X109" s="56">
        <v>0.5516692307473108</v>
      </c>
      <c r="Y109" s="56">
        <v>0.4173061052914152</v>
      </c>
      <c r="Z109" s="56">
        <v>0.2490654014601416</v>
      </c>
      <c r="AA109" s="56">
        <v>0.07470880644924335</v>
      </c>
      <c r="AB109" s="56">
        <v>0.006360362805647963</v>
      </c>
      <c r="AC109" s="56">
        <v>0.0</v>
      </c>
      <c r="AD109" s="56">
        <v>0.0</v>
      </c>
      <c r="AE109" s="56">
        <v>0.0</v>
      </c>
      <c r="AF109" s="56">
        <v>0.0</v>
      </c>
    </row>
    <row r="110" ht="14.25" customHeight="1">
      <c r="A110" s="7" t="s">
        <v>415</v>
      </c>
      <c r="B110" s="88">
        <v>12.0</v>
      </c>
      <c r="C110" s="90" t="s">
        <v>28</v>
      </c>
      <c r="D110" s="90">
        <v>31.0</v>
      </c>
      <c r="E110" s="91">
        <f t="shared" si="1"/>
        <v>5.607646916</v>
      </c>
      <c r="F110" s="91">
        <f t="shared" si="2"/>
        <v>173.8370544</v>
      </c>
      <c r="G110" s="56" t="s">
        <v>28</v>
      </c>
      <c r="H110" s="56">
        <v>0.233651954823187</v>
      </c>
      <c r="I110" s="56">
        <v>0.0</v>
      </c>
      <c r="J110" s="56">
        <v>0.0</v>
      </c>
      <c r="K110" s="56">
        <v>0.0</v>
      </c>
      <c r="L110" s="56">
        <v>0.0</v>
      </c>
      <c r="M110" s="56">
        <v>0.0</v>
      </c>
      <c r="N110" s="56">
        <v>0.0</v>
      </c>
      <c r="O110" s="56">
        <v>0.009298575818090835</v>
      </c>
      <c r="P110" s="56">
        <v>0.07371226171536821</v>
      </c>
      <c r="Q110" s="56">
        <v>0.2609639233318334</v>
      </c>
      <c r="R110" s="56">
        <v>0.438004767523896</v>
      </c>
      <c r="S110" s="56">
        <v>0.575705897789318</v>
      </c>
      <c r="T110" s="56">
        <v>0.6685699806990101</v>
      </c>
      <c r="U110" s="56">
        <v>0.7139137926350287</v>
      </c>
      <c r="V110" s="56">
        <v>0.7131756614025831</v>
      </c>
      <c r="W110" s="56">
        <v>0.66979960384312</v>
      </c>
      <c r="X110" s="56">
        <v>0.590846213813451</v>
      </c>
      <c r="Y110" s="56">
        <v>0.464722468872434</v>
      </c>
      <c r="Z110" s="56">
        <v>0.2985939676230909</v>
      </c>
      <c r="AA110" s="56">
        <v>0.114302090017422</v>
      </c>
      <c r="AB110" s="56">
        <v>0.0160377106718422</v>
      </c>
      <c r="AC110" s="56">
        <v>0.0</v>
      </c>
      <c r="AD110" s="56">
        <v>0.0</v>
      </c>
      <c r="AE110" s="56">
        <v>0.0</v>
      </c>
      <c r="AF110" s="56">
        <v>0.0</v>
      </c>
    </row>
    <row r="111" ht="14.25" customHeight="1">
      <c r="A111" s="7" t="s">
        <v>416</v>
      </c>
      <c r="B111" s="88" t="s">
        <v>465</v>
      </c>
      <c r="C111" s="7" t="s">
        <v>466</v>
      </c>
      <c r="D111" s="7">
        <v>365.0</v>
      </c>
      <c r="E111" s="89">
        <f t="shared" si="1"/>
        <v>4.053817878</v>
      </c>
      <c r="F111" s="89">
        <f t="shared" si="2"/>
        <v>1479.643525</v>
      </c>
      <c r="G111" s="56" t="s">
        <v>466</v>
      </c>
      <c r="H111" s="56">
        <v>0.1689090782355271</v>
      </c>
      <c r="I111" s="56">
        <v>0.0</v>
      </c>
      <c r="J111" s="56">
        <v>0.0</v>
      </c>
      <c r="K111" s="56">
        <v>0.0</v>
      </c>
      <c r="L111" s="56">
        <v>0.0</v>
      </c>
      <c r="M111" s="56">
        <v>0.0</v>
      </c>
      <c r="N111" s="56">
        <v>0.0</v>
      </c>
      <c r="O111" s="56">
        <v>0.001230161329590253</v>
      </c>
      <c r="P111" s="56">
        <v>0.01182050455047095</v>
      </c>
      <c r="Q111" s="56">
        <v>0.07705138824239284</v>
      </c>
      <c r="R111" s="56">
        <v>0.2177460816270982</v>
      </c>
      <c r="S111" s="56">
        <v>0.348294040499985</v>
      </c>
      <c r="T111" s="56">
        <v>0.4540992817295402</v>
      </c>
      <c r="U111" s="56">
        <v>0.5211698442737555</v>
      </c>
      <c r="V111" s="56">
        <v>0.5511383104904152</v>
      </c>
      <c r="W111" s="56">
        <v>0.5411830308101383</v>
      </c>
      <c r="X111" s="56">
        <v>0.5004380108349087</v>
      </c>
      <c r="Y111" s="56">
        <v>0.4141476541473315</v>
      </c>
      <c r="Z111" s="56">
        <v>0.2885301341667469</v>
      </c>
      <c r="AA111" s="56">
        <v>0.1130112168951671</v>
      </c>
      <c r="AB111" s="56">
        <v>0.01395821805510933</v>
      </c>
      <c r="AC111" s="56">
        <v>0.0</v>
      </c>
      <c r="AD111" s="56">
        <v>0.0</v>
      </c>
      <c r="AE111" s="56">
        <v>0.0</v>
      </c>
      <c r="AF111" s="56">
        <v>0.0</v>
      </c>
    </row>
    <row r="112" ht="14.25" customHeight="1">
      <c r="A112" s="7" t="s">
        <v>416</v>
      </c>
      <c r="B112" s="88">
        <v>1.0</v>
      </c>
      <c r="C112" s="90" t="s">
        <v>17</v>
      </c>
      <c r="D112" s="90">
        <v>31.0</v>
      </c>
      <c r="E112" s="91">
        <f t="shared" si="1"/>
        <v>5.515830981</v>
      </c>
      <c r="F112" s="91">
        <f t="shared" si="2"/>
        <v>170.9907604</v>
      </c>
      <c r="G112" s="56" t="s">
        <v>17</v>
      </c>
      <c r="H112" s="56">
        <v>0.2298262908581139</v>
      </c>
      <c r="I112" s="56">
        <v>0.0</v>
      </c>
      <c r="J112" s="56">
        <v>0.0</v>
      </c>
      <c r="K112" s="56">
        <v>0.0</v>
      </c>
      <c r="L112" s="56">
        <v>0.0</v>
      </c>
      <c r="M112" s="56">
        <v>0.0</v>
      </c>
      <c r="N112" s="56">
        <v>0.0</v>
      </c>
      <c r="O112" s="56">
        <v>8.628940150070872E-4</v>
      </c>
      <c r="P112" s="56">
        <v>0.02529443048678316</v>
      </c>
      <c r="Q112" s="56">
        <v>0.115207398517089</v>
      </c>
      <c r="R112" s="56">
        <v>0.2900565574351893</v>
      </c>
      <c r="S112" s="56">
        <v>0.4589896296013935</v>
      </c>
      <c r="T112" s="56">
        <v>0.5891715350091362</v>
      </c>
      <c r="U112" s="56">
        <v>0.6668788667582378</v>
      </c>
      <c r="V112" s="56">
        <v>0.7056736428446622</v>
      </c>
      <c r="W112" s="56">
        <v>0.7064174774935934</v>
      </c>
      <c r="X112" s="56">
        <v>0.6572524085034436</v>
      </c>
      <c r="Y112" s="56">
        <v>0.566759035798883</v>
      </c>
      <c r="Z112" s="56">
        <v>0.4250881632452474</v>
      </c>
      <c r="AA112" s="56">
        <v>0.2449722362777455</v>
      </c>
      <c r="AB112" s="56">
        <v>0.06320670460832335</v>
      </c>
      <c r="AC112" s="56">
        <v>0.0</v>
      </c>
      <c r="AD112" s="56">
        <v>0.0</v>
      </c>
      <c r="AE112" s="56">
        <v>0.0</v>
      </c>
      <c r="AF112" s="56">
        <v>0.0</v>
      </c>
    </row>
    <row r="113" ht="14.25" customHeight="1">
      <c r="A113" s="7" t="s">
        <v>416</v>
      </c>
      <c r="B113" s="88">
        <v>2.0</v>
      </c>
      <c r="C113" s="90" t="s">
        <v>18</v>
      </c>
      <c r="D113" s="90">
        <v>28.0</v>
      </c>
      <c r="E113" s="91">
        <f t="shared" si="1"/>
        <v>5.294720148</v>
      </c>
      <c r="F113" s="91">
        <f t="shared" si="2"/>
        <v>148.2521642</v>
      </c>
      <c r="G113" s="56" t="s">
        <v>18</v>
      </c>
      <c r="H113" s="56">
        <v>0.2206133395123932</v>
      </c>
      <c r="I113" s="56">
        <v>0.0</v>
      </c>
      <c r="J113" s="56">
        <v>0.0</v>
      </c>
      <c r="K113" s="56">
        <v>0.0</v>
      </c>
      <c r="L113" s="56">
        <v>0.0</v>
      </c>
      <c r="M113" s="56">
        <v>0.0</v>
      </c>
      <c r="N113" s="56">
        <v>0.0</v>
      </c>
      <c r="O113" s="56">
        <v>0.0</v>
      </c>
      <c r="P113" s="56">
        <v>0.01398473924214239</v>
      </c>
      <c r="Q113" s="56">
        <v>0.08464352951335681</v>
      </c>
      <c r="R113" s="56">
        <v>0.2554570214819802</v>
      </c>
      <c r="S113" s="56">
        <v>0.4237456599158694</v>
      </c>
      <c r="T113" s="56">
        <v>0.5611541314354402</v>
      </c>
      <c r="U113" s="56">
        <v>0.6504139332226152</v>
      </c>
      <c r="V113" s="56">
        <v>0.6941666281661476</v>
      </c>
      <c r="W113" s="56">
        <v>0.692328153801398</v>
      </c>
      <c r="X113" s="56">
        <v>0.651595369191673</v>
      </c>
      <c r="Y113" s="56">
        <v>0.5607959742685936</v>
      </c>
      <c r="Z113" s="56">
        <v>0.4213434650991102</v>
      </c>
      <c r="AA113" s="56">
        <v>0.2345731436704746</v>
      </c>
      <c r="AB113" s="56">
        <v>0.05051839928863511</v>
      </c>
      <c r="AC113" s="56">
        <v>0.0</v>
      </c>
      <c r="AD113" s="56">
        <v>0.0</v>
      </c>
      <c r="AE113" s="56">
        <v>0.0</v>
      </c>
      <c r="AF113" s="56">
        <v>0.0</v>
      </c>
    </row>
    <row r="114" ht="14.25" customHeight="1">
      <c r="A114" s="7" t="s">
        <v>416</v>
      </c>
      <c r="B114" s="88">
        <v>3.0</v>
      </c>
      <c r="C114" s="92" t="s">
        <v>19</v>
      </c>
      <c r="D114" s="92">
        <v>31.0</v>
      </c>
      <c r="E114" s="93">
        <f t="shared" si="1"/>
        <v>4.788787281</v>
      </c>
      <c r="F114" s="93">
        <f t="shared" si="2"/>
        <v>148.4524057</v>
      </c>
      <c r="G114" s="56" t="s">
        <v>19</v>
      </c>
      <c r="H114" s="56">
        <v>0.1995328033579138</v>
      </c>
      <c r="I114" s="56">
        <v>0.0</v>
      </c>
      <c r="J114" s="56">
        <v>0.0</v>
      </c>
      <c r="K114" s="56">
        <v>0.0</v>
      </c>
      <c r="L114" s="56">
        <v>0.0</v>
      </c>
      <c r="M114" s="56">
        <v>0.0</v>
      </c>
      <c r="N114" s="56">
        <v>0.0</v>
      </c>
      <c r="O114" s="56">
        <v>0.0</v>
      </c>
      <c r="P114" s="56">
        <v>0.002456455416559907</v>
      </c>
      <c r="Q114" s="56">
        <v>0.06754067368669371</v>
      </c>
      <c r="R114" s="56">
        <v>0.2295630469540437</v>
      </c>
      <c r="S114" s="56">
        <v>0.3935610755607337</v>
      </c>
      <c r="T114" s="56">
        <v>0.5276074486894522</v>
      </c>
      <c r="U114" s="56">
        <v>0.6133092431356933</v>
      </c>
      <c r="V114" s="56">
        <v>0.6546054607495084</v>
      </c>
      <c r="W114" s="56">
        <v>0.6479326654992295</v>
      </c>
      <c r="X114" s="56">
        <v>0.60130041398503</v>
      </c>
      <c r="Y114" s="56">
        <v>0.5065502940524464</v>
      </c>
      <c r="Z114" s="56">
        <v>0.3599723019702062</v>
      </c>
      <c r="AA114" s="56">
        <v>0.1804370702470487</v>
      </c>
      <c r="AB114" s="56">
        <v>0.003951130643285343</v>
      </c>
      <c r="AC114" s="56">
        <v>0.0</v>
      </c>
      <c r="AD114" s="56">
        <v>0.0</v>
      </c>
      <c r="AE114" s="56">
        <v>0.0</v>
      </c>
      <c r="AF114" s="56">
        <v>0.0</v>
      </c>
    </row>
    <row r="115" ht="14.25" customHeight="1">
      <c r="A115" s="7" t="s">
        <v>416</v>
      </c>
      <c r="B115" s="88">
        <v>4.0</v>
      </c>
      <c r="C115" s="92" t="s">
        <v>20</v>
      </c>
      <c r="D115" s="92">
        <v>30.0</v>
      </c>
      <c r="E115" s="93">
        <f t="shared" si="1"/>
        <v>3.666436324</v>
      </c>
      <c r="F115" s="93">
        <f t="shared" si="2"/>
        <v>109.9930897</v>
      </c>
      <c r="G115" s="56" t="s">
        <v>20</v>
      </c>
      <c r="H115" s="56">
        <v>0.1527681801732854</v>
      </c>
      <c r="I115" s="56">
        <v>0.0</v>
      </c>
      <c r="J115" s="56">
        <v>0.0</v>
      </c>
      <c r="K115" s="56">
        <v>0.0</v>
      </c>
      <c r="L115" s="56">
        <v>0.0</v>
      </c>
      <c r="M115" s="56">
        <v>0.0</v>
      </c>
      <c r="N115" s="56">
        <v>0.0</v>
      </c>
      <c r="O115" s="56">
        <v>0.0</v>
      </c>
      <c r="P115" s="56">
        <v>0.0</v>
      </c>
      <c r="Q115" s="56">
        <v>0.05163727528336953</v>
      </c>
      <c r="R115" s="56">
        <v>0.1898578165409534</v>
      </c>
      <c r="S115" s="56">
        <v>0.3164122003614273</v>
      </c>
      <c r="T115" s="56">
        <v>0.4143514198621007</v>
      </c>
      <c r="U115" s="56">
        <v>0.4563415393363099</v>
      </c>
      <c r="V115" s="56">
        <v>0.5028260753604882</v>
      </c>
      <c r="W115" s="56">
        <v>0.5189000215884998</v>
      </c>
      <c r="X115" s="56">
        <v>0.4883243997280142</v>
      </c>
      <c r="Y115" s="56">
        <v>0.4036566641951859</v>
      </c>
      <c r="Z115" s="56">
        <v>0.2614062516166557</v>
      </c>
      <c r="AA115" s="56">
        <v>0.0627226602858442</v>
      </c>
      <c r="AB115" s="56">
        <v>0.0</v>
      </c>
      <c r="AC115" s="56">
        <v>0.0</v>
      </c>
      <c r="AD115" s="56">
        <v>0.0</v>
      </c>
      <c r="AE115" s="56">
        <v>0.0</v>
      </c>
      <c r="AF115" s="56">
        <v>0.0</v>
      </c>
    </row>
    <row r="116" ht="14.25" customHeight="1">
      <c r="A116" s="7" t="s">
        <v>416</v>
      </c>
      <c r="B116" s="88">
        <v>5.0</v>
      </c>
      <c r="C116" s="92" t="s">
        <v>21</v>
      </c>
      <c r="D116" s="92">
        <v>31.0</v>
      </c>
      <c r="E116" s="93">
        <f t="shared" si="1"/>
        <v>2.615252093</v>
      </c>
      <c r="F116" s="93">
        <f t="shared" si="2"/>
        <v>81.0728149</v>
      </c>
      <c r="G116" s="56" t="s">
        <v>21</v>
      </c>
      <c r="H116" s="56">
        <v>0.10896883722454</v>
      </c>
      <c r="I116" s="56">
        <v>0.0</v>
      </c>
      <c r="J116" s="56">
        <v>0.0</v>
      </c>
      <c r="K116" s="56">
        <v>0.0</v>
      </c>
      <c r="L116" s="56">
        <v>0.0</v>
      </c>
      <c r="M116" s="56">
        <v>0.0</v>
      </c>
      <c r="N116" s="56">
        <v>0.0</v>
      </c>
      <c r="O116" s="56">
        <v>0.0</v>
      </c>
      <c r="P116" s="56">
        <v>0.0</v>
      </c>
      <c r="Q116" s="56">
        <v>0.02027505373310081</v>
      </c>
      <c r="R116" s="56">
        <v>0.1182057074844275</v>
      </c>
      <c r="S116" s="56">
        <v>0.2144619427092828</v>
      </c>
      <c r="T116" s="56">
        <v>0.2878372962337637</v>
      </c>
      <c r="U116" s="56">
        <v>0.3547427885842813</v>
      </c>
      <c r="V116" s="56">
        <v>0.3835530977010226</v>
      </c>
      <c r="W116" s="56">
        <v>0.3890474650452282</v>
      </c>
      <c r="X116" s="56">
        <v>0.3630726970922674</v>
      </c>
      <c r="Y116" s="56">
        <v>0.2842232073223901</v>
      </c>
      <c r="Z116" s="56">
        <v>0.1998328374831964</v>
      </c>
      <c r="AA116" s="56">
        <v>0.0</v>
      </c>
      <c r="AB116" s="56">
        <v>0.0</v>
      </c>
      <c r="AC116" s="56">
        <v>0.0</v>
      </c>
      <c r="AD116" s="56">
        <v>0.0</v>
      </c>
      <c r="AE116" s="56">
        <v>0.0</v>
      </c>
      <c r="AF116" s="56">
        <v>0.0</v>
      </c>
    </row>
    <row r="117" ht="14.25" customHeight="1">
      <c r="A117" s="7" t="s">
        <v>416</v>
      </c>
      <c r="B117" s="88">
        <v>6.0</v>
      </c>
      <c r="C117" s="94" t="s">
        <v>22</v>
      </c>
      <c r="D117" s="94">
        <v>30.0</v>
      </c>
      <c r="E117" s="95">
        <f t="shared" si="1"/>
        <v>2.343569314</v>
      </c>
      <c r="F117" s="95">
        <f t="shared" si="2"/>
        <v>70.30707942</v>
      </c>
      <c r="G117" s="56" t="s">
        <v>22</v>
      </c>
      <c r="H117" s="56">
        <v>0.09764872141335097</v>
      </c>
      <c r="I117" s="56">
        <v>0.0</v>
      </c>
      <c r="J117" s="56">
        <v>0.0</v>
      </c>
      <c r="K117" s="56">
        <v>0.0</v>
      </c>
      <c r="L117" s="56">
        <v>0.0</v>
      </c>
      <c r="M117" s="56">
        <v>0.0</v>
      </c>
      <c r="N117" s="56">
        <v>0.0</v>
      </c>
      <c r="O117" s="56">
        <v>0.0</v>
      </c>
      <c r="P117" s="56">
        <v>0.0</v>
      </c>
      <c r="Q117" s="56">
        <v>4.899873188446941E-4</v>
      </c>
      <c r="R117" s="56">
        <v>0.09094961892566274</v>
      </c>
      <c r="S117" s="56">
        <v>0.1767531904524097</v>
      </c>
      <c r="T117" s="56">
        <v>0.2529645081938234</v>
      </c>
      <c r="U117" s="56">
        <v>0.3251779999094511</v>
      </c>
      <c r="V117" s="56">
        <v>0.367617349099974</v>
      </c>
      <c r="W117" s="56">
        <v>0.3546396027453427</v>
      </c>
      <c r="X117" s="56">
        <v>0.3381601739195122</v>
      </c>
      <c r="Y117" s="56">
        <v>0.2674029307863341</v>
      </c>
      <c r="Z117" s="56">
        <v>0.1694139525690692</v>
      </c>
      <c r="AA117" s="56">
        <v>0.0</v>
      </c>
      <c r="AB117" s="56">
        <v>0.0</v>
      </c>
      <c r="AC117" s="56">
        <v>0.0</v>
      </c>
      <c r="AD117" s="56">
        <v>0.0</v>
      </c>
      <c r="AE117" s="56">
        <v>0.0</v>
      </c>
      <c r="AF117" s="56">
        <v>0.0</v>
      </c>
    </row>
    <row r="118" ht="14.25" customHeight="1">
      <c r="A118" s="7" t="s">
        <v>416</v>
      </c>
      <c r="B118" s="88">
        <v>7.0</v>
      </c>
      <c r="C118" s="94" t="s">
        <v>23</v>
      </c>
      <c r="D118" s="94">
        <v>31.0</v>
      </c>
      <c r="E118" s="95">
        <f t="shared" si="1"/>
        <v>2.495385067</v>
      </c>
      <c r="F118" s="95">
        <f t="shared" si="2"/>
        <v>77.35693708</v>
      </c>
      <c r="G118" s="56" t="s">
        <v>23</v>
      </c>
      <c r="H118" s="56">
        <v>0.103974377793222</v>
      </c>
      <c r="I118" s="56">
        <v>0.0</v>
      </c>
      <c r="J118" s="56">
        <v>0.0</v>
      </c>
      <c r="K118" s="56">
        <v>0.0</v>
      </c>
      <c r="L118" s="56">
        <v>0.0</v>
      </c>
      <c r="M118" s="56">
        <v>0.0</v>
      </c>
      <c r="N118" s="56">
        <v>0.0</v>
      </c>
      <c r="O118" s="56">
        <v>0.0</v>
      </c>
      <c r="P118" s="56">
        <v>0.0</v>
      </c>
      <c r="Q118" s="56">
        <v>0.00195019769563776</v>
      </c>
      <c r="R118" s="56">
        <v>0.1005195529719327</v>
      </c>
      <c r="S118" s="56">
        <v>0.1914763180297017</v>
      </c>
      <c r="T118" s="56">
        <v>0.2877308872208637</v>
      </c>
      <c r="U118" s="56">
        <v>0.3530651088355949</v>
      </c>
      <c r="V118" s="56">
        <v>0.3756343562717699</v>
      </c>
      <c r="W118" s="56">
        <v>0.3653681484766929</v>
      </c>
      <c r="X118" s="56">
        <v>0.3380270963352949</v>
      </c>
      <c r="Y118" s="56">
        <v>0.2680437059328752</v>
      </c>
      <c r="Z118" s="56">
        <v>0.2135696952669647</v>
      </c>
      <c r="AA118" s="56">
        <v>0.0</v>
      </c>
      <c r="AB118" s="56">
        <v>0.0</v>
      </c>
      <c r="AC118" s="56">
        <v>0.0</v>
      </c>
      <c r="AD118" s="56">
        <v>0.0</v>
      </c>
      <c r="AE118" s="56">
        <v>0.0</v>
      </c>
      <c r="AF118" s="56">
        <v>0.0</v>
      </c>
    </row>
    <row r="119" ht="14.25" customHeight="1">
      <c r="A119" s="7" t="s">
        <v>416</v>
      </c>
      <c r="B119" s="88">
        <v>8.0</v>
      </c>
      <c r="C119" s="94" t="s">
        <v>24</v>
      </c>
      <c r="D119" s="94">
        <v>31.0</v>
      </c>
      <c r="E119" s="95">
        <f t="shared" si="1"/>
        <v>2.924976831</v>
      </c>
      <c r="F119" s="95">
        <f t="shared" si="2"/>
        <v>90.67428176</v>
      </c>
      <c r="G119" s="56" t="s">
        <v>24</v>
      </c>
      <c r="H119" s="56">
        <v>0.1218740346209393</v>
      </c>
      <c r="I119" s="56">
        <v>0.0</v>
      </c>
      <c r="J119" s="56">
        <v>0.0</v>
      </c>
      <c r="K119" s="56">
        <v>0.0</v>
      </c>
      <c r="L119" s="56">
        <v>0.0</v>
      </c>
      <c r="M119" s="56">
        <v>0.0</v>
      </c>
      <c r="N119" s="56">
        <v>0.0</v>
      </c>
      <c r="O119" s="56">
        <v>0.0</v>
      </c>
      <c r="P119" s="56">
        <v>0.0</v>
      </c>
      <c r="Q119" s="56">
        <v>0.03006349803898101</v>
      </c>
      <c r="R119" s="56">
        <v>0.1386069921354426</v>
      </c>
      <c r="S119" s="56">
        <v>0.2456905436315997</v>
      </c>
      <c r="T119" s="56">
        <v>0.3446539531743246</v>
      </c>
      <c r="U119" s="56">
        <v>0.4033511731974774</v>
      </c>
      <c r="V119" s="56">
        <v>0.4249000214799232</v>
      </c>
      <c r="W119" s="56">
        <v>0.4074377042756916</v>
      </c>
      <c r="X119" s="56">
        <v>0.3766621326595513</v>
      </c>
      <c r="Y119" s="56">
        <v>0.3121335608475763</v>
      </c>
      <c r="Z119" s="56">
        <v>0.2051954747110984</v>
      </c>
      <c r="AA119" s="56">
        <v>0.03628177675087801</v>
      </c>
      <c r="AB119" s="56">
        <v>0.0</v>
      </c>
      <c r="AC119" s="56">
        <v>0.0</v>
      </c>
      <c r="AD119" s="56">
        <v>0.0</v>
      </c>
      <c r="AE119" s="56">
        <v>0.0</v>
      </c>
      <c r="AF119" s="56">
        <v>0.0</v>
      </c>
    </row>
    <row r="120" ht="14.25" customHeight="1">
      <c r="A120" s="7" t="s">
        <v>416</v>
      </c>
      <c r="B120" s="88">
        <v>9.0</v>
      </c>
      <c r="C120" s="76" t="s">
        <v>25</v>
      </c>
      <c r="D120" s="76">
        <v>30.0</v>
      </c>
      <c r="E120" s="96">
        <f t="shared" si="1"/>
        <v>3.795158445</v>
      </c>
      <c r="F120" s="96">
        <f t="shared" si="2"/>
        <v>113.8547533</v>
      </c>
      <c r="G120" s="56" t="s">
        <v>25</v>
      </c>
      <c r="H120" s="56">
        <v>0.1581316018636986</v>
      </c>
      <c r="I120" s="56">
        <v>0.0</v>
      </c>
      <c r="J120" s="56">
        <v>0.0</v>
      </c>
      <c r="K120" s="56">
        <v>0.0</v>
      </c>
      <c r="L120" s="56">
        <v>0.0</v>
      </c>
      <c r="M120" s="56">
        <v>0.0</v>
      </c>
      <c r="N120" s="56">
        <v>0.0</v>
      </c>
      <c r="O120" s="56">
        <v>0.0</v>
      </c>
      <c r="P120" s="56">
        <v>0.00370379511829393</v>
      </c>
      <c r="Q120" s="56">
        <v>0.07785963203536284</v>
      </c>
      <c r="R120" s="56">
        <v>0.2236112939885913</v>
      </c>
      <c r="S120" s="56">
        <v>0.350764952274382</v>
      </c>
      <c r="T120" s="56">
        <v>0.4480520840475717</v>
      </c>
      <c r="U120" s="56">
        <v>0.5025197530037286</v>
      </c>
      <c r="V120" s="56">
        <v>0.5274198368054717</v>
      </c>
      <c r="W120" s="56">
        <v>0.5014467433610713</v>
      </c>
      <c r="X120" s="56">
        <v>0.4514058267921942</v>
      </c>
      <c r="Y120" s="56">
        <v>0.3698747444469039</v>
      </c>
      <c r="Z120" s="56">
        <v>0.2320679925687449</v>
      </c>
      <c r="AA120" s="56">
        <v>0.1064317902864497</v>
      </c>
      <c r="AB120" s="56">
        <v>0.0</v>
      </c>
      <c r="AC120" s="56">
        <v>0.0</v>
      </c>
      <c r="AD120" s="56">
        <v>0.0</v>
      </c>
      <c r="AE120" s="56">
        <v>0.0</v>
      </c>
      <c r="AF120" s="56">
        <v>0.0</v>
      </c>
    </row>
    <row r="121" ht="14.25" customHeight="1">
      <c r="A121" s="7" t="s">
        <v>416</v>
      </c>
      <c r="B121" s="88">
        <v>10.0</v>
      </c>
      <c r="C121" s="76" t="s">
        <v>26</v>
      </c>
      <c r="D121" s="76">
        <v>31.0</v>
      </c>
      <c r="E121" s="96">
        <f t="shared" si="1"/>
        <v>4.532171688</v>
      </c>
      <c r="F121" s="96">
        <f t="shared" si="2"/>
        <v>140.4973223</v>
      </c>
      <c r="G121" s="56" t="s">
        <v>26</v>
      </c>
      <c r="H121" s="56">
        <v>0.18884048701199</v>
      </c>
      <c r="I121" s="56">
        <v>0.0</v>
      </c>
      <c r="J121" s="56">
        <v>0.0</v>
      </c>
      <c r="K121" s="56">
        <v>0.0</v>
      </c>
      <c r="L121" s="56">
        <v>0.0</v>
      </c>
      <c r="M121" s="56">
        <v>0.0</v>
      </c>
      <c r="N121" s="56">
        <v>0.0</v>
      </c>
      <c r="O121" s="56">
        <v>5.143474255572169E-5</v>
      </c>
      <c r="P121" s="56">
        <v>0.02312584528161542</v>
      </c>
      <c r="Q121" s="56">
        <v>0.140327567923665</v>
      </c>
      <c r="R121" s="56">
        <v>0.2964051753452958</v>
      </c>
      <c r="S121" s="56">
        <v>0.4313378206693537</v>
      </c>
      <c r="T121" s="56">
        <v>0.5312906275646112</v>
      </c>
      <c r="U121" s="56">
        <v>0.5888547778903856</v>
      </c>
      <c r="V121" s="56">
        <v>0.5961037522514314</v>
      </c>
      <c r="W121" s="56">
        <v>0.5736965690620421</v>
      </c>
      <c r="X121" s="56">
        <v>0.5209436970014167</v>
      </c>
      <c r="Y121" s="56">
        <v>0.4257994722094429</v>
      </c>
      <c r="Z121" s="56">
        <v>0.2689126851855961</v>
      </c>
      <c r="AA121" s="56">
        <v>0.135322263160348</v>
      </c>
      <c r="AB121" s="56">
        <v>0.0</v>
      </c>
      <c r="AC121" s="56">
        <v>0.0</v>
      </c>
      <c r="AD121" s="56">
        <v>0.0</v>
      </c>
      <c r="AE121" s="56">
        <v>0.0</v>
      </c>
      <c r="AF121" s="56">
        <v>0.0</v>
      </c>
    </row>
    <row r="122" ht="14.25" customHeight="1">
      <c r="A122" s="7" t="s">
        <v>416</v>
      </c>
      <c r="B122" s="88">
        <v>11.0</v>
      </c>
      <c r="C122" s="76" t="s">
        <v>27</v>
      </c>
      <c r="D122" s="76">
        <v>30.0</v>
      </c>
      <c r="E122" s="96">
        <f t="shared" si="1"/>
        <v>5.18511008</v>
      </c>
      <c r="F122" s="96">
        <f t="shared" si="2"/>
        <v>155.5533024</v>
      </c>
      <c r="G122" s="56" t="s">
        <v>27</v>
      </c>
      <c r="H122" s="56">
        <v>0.2160462533306523</v>
      </c>
      <c r="I122" s="56">
        <v>0.0</v>
      </c>
      <c r="J122" s="56">
        <v>0.0</v>
      </c>
      <c r="K122" s="56">
        <v>0.0</v>
      </c>
      <c r="L122" s="56">
        <v>0.0</v>
      </c>
      <c r="M122" s="56">
        <v>0.0</v>
      </c>
      <c r="N122" s="56">
        <v>0.0</v>
      </c>
      <c r="O122" s="56">
        <v>0.006007148274894225</v>
      </c>
      <c r="P122" s="56">
        <v>0.03767802006792939</v>
      </c>
      <c r="Q122" s="56">
        <v>0.1756952970480369</v>
      </c>
      <c r="R122" s="56">
        <v>0.3457176450634813</v>
      </c>
      <c r="S122" s="56">
        <v>0.4851997690230498</v>
      </c>
      <c r="T122" s="56">
        <v>0.594863918199744</v>
      </c>
      <c r="U122" s="56">
        <v>0.663299130845107</v>
      </c>
      <c r="V122" s="56">
        <v>0.6757023242208936</v>
      </c>
      <c r="W122" s="56">
        <v>0.6512200697001823</v>
      </c>
      <c r="X122" s="56">
        <v>0.5867010649808553</v>
      </c>
      <c r="Y122" s="56">
        <v>0.4751060414267704</v>
      </c>
      <c r="Z122" s="56">
        <v>0.323775617255998</v>
      </c>
      <c r="AA122" s="56">
        <v>0.1528326699746647</v>
      </c>
      <c r="AB122" s="56">
        <v>0.01131136385404863</v>
      </c>
      <c r="AC122" s="56">
        <v>0.0</v>
      </c>
      <c r="AD122" s="56">
        <v>0.0</v>
      </c>
      <c r="AE122" s="56">
        <v>0.0</v>
      </c>
      <c r="AF122" s="56">
        <v>0.0</v>
      </c>
    </row>
    <row r="123" ht="14.25" customHeight="1">
      <c r="A123" s="7" t="s">
        <v>416</v>
      </c>
      <c r="B123" s="88">
        <v>12.0</v>
      </c>
      <c r="C123" s="90" t="s">
        <v>28</v>
      </c>
      <c r="D123" s="90">
        <v>31.0</v>
      </c>
      <c r="E123" s="91">
        <f t="shared" si="1"/>
        <v>5.48841628</v>
      </c>
      <c r="F123" s="91">
        <f t="shared" si="2"/>
        <v>170.1409047</v>
      </c>
      <c r="G123" s="56" t="s">
        <v>28</v>
      </c>
      <c r="H123" s="56">
        <v>0.2286840116662254</v>
      </c>
      <c r="I123" s="56">
        <v>0.0</v>
      </c>
      <c r="J123" s="56">
        <v>0.0</v>
      </c>
      <c r="K123" s="56">
        <v>0.0</v>
      </c>
      <c r="L123" s="56">
        <v>0.0</v>
      </c>
      <c r="M123" s="56">
        <v>0.0</v>
      </c>
      <c r="N123" s="56">
        <v>0.0</v>
      </c>
      <c r="O123" s="56">
        <v>0.007840458922626007</v>
      </c>
      <c r="P123" s="56">
        <v>0.03560276899232725</v>
      </c>
      <c r="Q123" s="56">
        <v>0.1589265481145758</v>
      </c>
      <c r="R123" s="56">
        <v>0.334002551198178</v>
      </c>
      <c r="S123" s="56">
        <v>0.4911353837706161</v>
      </c>
      <c r="T123" s="56">
        <v>0.6095135711236503</v>
      </c>
      <c r="U123" s="56">
        <v>0.6760838165661825</v>
      </c>
      <c r="V123" s="56">
        <v>0.7054571809336897</v>
      </c>
      <c r="W123" s="56">
        <v>0.685761748672689</v>
      </c>
      <c r="X123" s="56">
        <v>0.631810849829652</v>
      </c>
      <c r="Y123" s="56">
        <v>0.5294262184805757</v>
      </c>
      <c r="Z123" s="56">
        <v>0.3817831730290766</v>
      </c>
      <c r="AA123" s="56">
        <v>0.2025609920885515</v>
      </c>
      <c r="AB123" s="56">
        <v>0.03851101826701953</v>
      </c>
      <c r="AC123" s="56">
        <v>0.0</v>
      </c>
      <c r="AD123" s="56">
        <v>0.0</v>
      </c>
      <c r="AE123" s="56">
        <v>0.0</v>
      </c>
      <c r="AF123" s="56">
        <v>0.0</v>
      </c>
    </row>
    <row r="124" ht="14.25" customHeight="1">
      <c r="A124" s="7" t="s">
        <v>417</v>
      </c>
      <c r="B124" s="88" t="s">
        <v>465</v>
      </c>
      <c r="C124" s="7" t="s">
        <v>466</v>
      </c>
      <c r="D124" s="7">
        <v>365.0</v>
      </c>
      <c r="E124" s="89">
        <f t="shared" si="1"/>
        <v>4.003051706</v>
      </c>
      <c r="F124" s="89">
        <f t="shared" si="2"/>
        <v>1461.113873</v>
      </c>
      <c r="G124" s="56" t="s">
        <v>466</v>
      </c>
      <c r="H124" s="56">
        <v>0.1667938210781581</v>
      </c>
      <c r="I124" s="56">
        <v>0.0</v>
      </c>
      <c r="J124" s="56">
        <v>0.0</v>
      </c>
      <c r="K124" s="56">
        <v>0.0</v>
      </c>
      <c r="L124" s="56">
        <v>0.0</v>
      </c>
      <c r="M124" s="56">
        <v>0.0</v>
      </c>
      <c r="N124" s="56">
        <v>0.0</v>
      </c>
      <c r="O124" s="56">
        <v>0.00119184611265209</v>
      </c>
      <c r="P124" s="56">
        <v>0.01139465909151689</v>
      </c>
      <c r="Q124" s="56">
        <v>0.0712447110477304</v>
      </c>
      <c r="R124" s="56">
        <v>0.2095863440120317</v>
      </c>
      <c r="S124" s="56">
        <v>0.3404909478597091</v>
      </c>
      <c r="T124" s="56">
        <v>0.4435300754714169</v>
      </c>
      <c r="U124" s="56">
        <v>0.498481473297047</v>
      </c>
      <c r="V124" s="56">
        <v>0.5370673013482463</v>
      </c>
      <c r="W124" s="56">
        <v>0.5386955404098752</v>
      </c>
      <c r="X124" s="56">
        <v>0.5042645841323733</v>
      </c>
      <c r="Y124" s="56">
        <v>0.420440201526878</v>
      </c>
      <c r="Z124" s="56">
        <v>0.2965182744919667</v>
      </c>
      <c r="AA124" s="56">
        <v>0.1149833448448381</v>
      </c>
      <c r="AB124" s="56">
        <v>0.01516240222951226</v>
      </c>
      <c r="AC124" s="56">
        <v>0.0</v>
      </c>
      <c r="AD124" s="56">
        <v>0.0</v>
      </c>
      <c r="AE124" s="56">
        <v>0.0</v>
      </c>
      <c r="AF124" s="56">
        <v>0.0</v>
      </c>
    </row>
    <row r="125" ht="14.25" customHeight="1">
      <c r="A125" s="7" t="s">
        <v>417</v>
      </c>
      <c r="B125" s="88">
        <v>1.0</v>
      </c>
      <c r="C125" s="90" t="s">
        <v>17</v>
      </c>
      <c r="D125" s="90">
        <v>31.0</v>
      </c>
      <c r="E125" s="91">
        <f t="shared" si="1"/>
        <v>5.445948138</v>
      </c>
      <c r="F125" s="91">
        <f t="shared" si="2"/>
        <v>168.8243923</v>
      </c>
      <c r="G125" s="56" t="s">
        <v>17</v>
      </c>
      <c r="H125" s="56">
        <v>0.2269145057516604</v>
      </c>
      <c r="I125" s="56">
        <v>0.0</v>
      </c>
      <c r="J125" s="56">
        <v>0.0</v>
      </c>
      <c r="K125" s="56">
        <v>0.0</v>
      </c>
      <c r="L125" s="56">
        <v>0.0</v>
      </c>
      <c r="M125" s="56">
        <v>0.0</v>
      </c>
      <c r="N125" s="56">
        <v>0.0</v>
      </c>
      <c r="O125" s="56">
        <v>7.477248430145401E-4</v>
      </c>
      <c r="P125" s="56">
        <v>0.02564556443215478</v>
      </c>
      <c r="Q125" s="56">
        <v>0.103912089668278</v>
      </c>
      <c r="R125" s="56">
        <v>0.2731772526124311</v>
      </c>
      <c r="S125" s="56">
        <v>0.4352725176363494</v>
      </c>
      <c r="T125" s="56">
        <v>0.5688260024283818</v>
      </c>
      <c r="U125" s="56">
        <v>0.6519791175311422</v>
      </c>
      <c r="V125" s="56">
        <v>0.6959624072385603</v>
      </c>
      <c r="W125" s="56">
        <v>0.6987004710572081</v>
      </c>
      <c r="X125" s="56">
        <v>0.6614760479625067</v>
      </c>
      <c r="Y125" s="56">
        <v>0.572969989210761</v>
      </c>
      <c r="Z125" s="56">
        <v>0.4346451271555015</v>
      </c>
      <c r="AA125" s="56">
        <v>0.2541409440577571</v>
      </c>
      <c r="AB125" s="56">
        <v>0.06849288220580323</v>
      </c>
      <c r="AC125" s="56">
        <v>0.0</v>
      </c>
      <c r="AD125" s="56">
        <v>0.0</v>
      </c>
      <c r="AE125" s="56">
        <v>0.0</v>
      </c>
      <c r="AF125" s="56">
        <v>0.0</v>
      </c>
    </row>
    <row r="126" ht="14.25" customHeight="1">
      <c r="A126" s="7" t="s">
        <v>417</v>
      </c>
      <c r="B126" s="88">
        <v>2.0</v>
      </c>
      <c r="C126" s="90" t="s">
        <v>18</v>
      </c>
      <c r="D126" s="90">
        <v>28.0</v>
      </c>
      <c r="E126" s="91">
        <f t="shared" si="1"/>
        <v>5.238600114</v>
      </c>
      <c r="F126" s="91">
        <f t="shared" si="2"/>
        <v>146.6808032</v>
      </c>
      <c r="G126" s="56" t="s">
        <v>18</v>
      </c>
      <c r="H126" s="56">
        <v>0.2182750047307468</v>
      </c>
      <c r="I126" s="56">
        <v>0.0</v>
      </c>
      <c r="J126" s="56">
        <v>0.0</v>
      </c>
      <c r="K126" s="56">
        <v>0.0</v>
      </c>
      <c r="L126" s="56">
        <v>0.0</v>
      </c>
      <c r="M126" s="56">
        <v>0.0</v>
      </c>
      <c r="N126" s="56">
        <v>0.0</v>
      </c>
      <c r="O126" s="56">
        <v>0.0</v>
      </c>
      <c r="P126" s="56">
        <v>0.01352385142421823</v>
      </c>
      <c r="Q126" s="56">
        <v>0.07522984240614614</v>
      </c>
      <c r="R126" s="56">
        <v>0.2377500042916148</v>
      </c>
      <c r="S126" s="56">
        <v>0.4040054860667722</v>
      </c>
      <c r="T126" s="56">
        <v>0.5439755732527786</v>
      </c>
      <c r="U126" s="56">
        <v>0.6348363353347327</v>
      </c>
      <c r="V126" s="56">
        <v>0.6847144872916836</v>
      </c>
      <c r="W126" s="56">
        <v>0.6884909941866993</v>
      </c>
      <c r="X126" s="56">
        <v>0.6536603994298625</v>
      </c>
      <c r="Y126" s="56">
        <v>0.5674931849496216</v>
      </c>
      <c r="Z126" s="56">
        <v>0.4302014942150497</v>
      </c>
      <c r="AA126" s="56">
        <v>0.2488028812035971</v>
      </c>
      <c r="AB126" s="56">
        <v>0.05591557948514716</v>
      </c>
      <c r="AC126" s="56">
        <v>0.0</v>
      </c>
      <c r="AD126" s="56">
        <v>0.0</v>
      </c>
      <c r="AE126" s="56">
        <v>0.0</v>
      </c>
      <c r="AF126" s="56">
        <v>0.0</v>
      </c>
    </row>
    <row r="127" ht="14.25" customHeight="1">
      <c r="A127" s="7" t="s">
        <v>417</v>
      </c>
      <c r="B127" s="88">
        <v>3.0</v>
      </c>
      <c r="C127" s="92" t="s">
        <v>19</v>
      </c>
      <c r="D127" s="92">
        <v>31.0</v>
      </c>
      <c r="E127" s="93">
        <f t="shared" si="1"/>
        <v>4.73662694</v>
      </c>
      <c r="F127" s="93">
        <f t="shared" si="2"/>
        <v>146.8354351</v>
      </c>
      <c r="G127" s="56" t="s">
        <v>19</v>
      </c>
      <c r="H127" s="56">
        <v>0.1973594558175724</v>
      </c>
      <c r="I127" s="56">
        <v>0.0</v>
      </c>
      <c r="J127" s="56">
        <v>0.0</v>
      </c>
      <c r="K127" s="56">
        <v>0.0</v>
      </c>
      <c r="L127" s="56">
        <v>0.0</v>
      </c>
      <c r="M127" s="56">
        <v>0.0</v>
      </c>
      <c r="N127" s="56">
        <v>0.0</v>
      </c>
      <c r="O127" s="56">
        <v>0.0</v>
      </c>
      <c r="P127" s="56">
        <v>0.00229104149724537</v>
      </c>
      <c r="Q127" s="56">
        <v>0.0611452058150589</v>
      </c>
      <c r="R127" s="56">
        <v>0.216285444734904</v>
      </c>
      <c r="S127" s="56">
        <v>0.3759798599752988</v>
      </c>
      <c r="T127" s="56">
        <v>0.516025707164418</v>
      </c>
      <c r="U127" s="56">
        <v>0.5888683260553147</v>
      </c>
      <c r="V127" s="56">
        <v>0.6368676940804311</v>
      </c>
      <c r="W127" s="56">
        <v>0.6466650703262405</v>
      </c>
      <c r="X127" s="56">
        <v>0.6050056990780441</v>
      </c>
      <c r="Y127" s="56">
        <v>0.5194844576697455</v>
      </c>
      <c r="Z127" s="56">
        <v>0.3748216910275155</v>
      </c>
      <c r="AA127" s="56">
        <v>0.1906987711046788</v>
      </c>
      <c r="AB127" s="56">
        <v>0.002487971092842672</v>
      </c>
      <c r="AC127" s="56">
        <v>0.0</v>
      </c>
      <c r="AD127" s="56">
        <v>0.0</v>
      </c>
      <c r="AE127" s="56">
        <v>0.0</v>
      </c>
      <c r="AF127" s="56">
        <v>0.0</v>
      </c>
    </row>
    <row r="128" ht="14.25" customHeight="1">
      <c r="A128" s="7" t="s">
        <v>417</v>
      </c>
      <c r="B128" s="88">
        <v>4.0</v>
      </c>
      <c r="C128" s="92" t="s">
        <v>20</v>
      </c>
      <c r="D128" s="92">
        <v>30.0</v>
      </c>
      <c r="E128" s="93">
        <f t="shared" si="1"/>
        <v>3.553778896</v>
      </c>
      <c r="F128" s="93">
        <f t="shared" si="2"/>
        <v>106.6133669</v>
      </c>
      <c r="G128" s="56" t="s">
        <v>20</v>
      </c>
      <c r="H128" s="56">
        <v>0.1480741206790775</v>
      </c>
      <c r="I128" s="56">
        <v>0.0</v>
      </c>
      <c r="J128" s="56">
        <v>0.0</v>
      </c>
      <c r="K128" s="56">
        <v>0.0</v>
      </c>
      <c r="L128" s="56">
        <v>0.0</v>
      </c>
      <c r="M128" s="56">
        <v>0.0</v>
      </c>
      <c r="N128" s="56">
        <v>0.0</v>
      </c>
      <c r="O128" s="56">
        <v>0.0</v>
      </c>
      <c r="P128" s="56">
        <v>0.0</v>
      </c>
      <c r="Q128" s="56">
        <v>0.04672333085322315</v>
      </c>
      <c r="R128" s="56">
        <v>0.1832234918573126</v>
      </c>
      <c r="S128" s="56">
        <v>0.309499546012182</v>
      </c>
      <c r="T128" s="56">
        <v>0.398190849291102</v>
      </c>
      <c r="U128" s="56">
        <v>0.4136148028633388</v>
      </c>
      <c r="V128" s="56">
        <v>0.4678067544918545</v>
      </c>
      <c r="W128" s="56">
        <v>0.5171713823973673</v>
      </c>
      <c r="X128" s="56">
        <v>0.4932838426334512</v>
      </c>
      <c r="Y128" s="56">
        <v>0.4078975068560591</v>
      </c>
      <c r="Z128" s="56">
        <v>0.2658956437627406</v>
      </c>
      <c r="AA128" s="56">
        <v>0.05047174527922756</v>
      </c>
      <c r="AB128" s="56">
        <v>0.0</v>
      </c>
      <c r="AC128" s="56">
        <v>0.0</v>
      </c>
      <c r="AD128" s="56">
        <v>0.0</v>
      </c>
      <c r="AE128" s="56">
        <v>0.0</v>
      </c>
      <c r="AF128" s="56">
        <v>0.0</v>
      </c>
    </row>
    <row r="129" ht="14.25" customHeight="1">
      <c r="A129" s="7" t="s">
        <v>417</v>
      </c>
      <c r="B129" s="88">
        <v>5.0</v>
      </c>
      <c r="C129" s="92" t="s">
        <v>21</v>
      </c>
      <c r="D129" s="92">
        <v>31.0</v>
      </c>
      <c r="E129" s="93">
        <f t="shared" si="1"/>
        <v>2.57044282</v>
      </c>
      <c r="F129" s="93">
        <f t="shared" si="2"/>
        <v>79.68372742</v>
      </c>
      <c r="G129" s="56" t="s">
        <v>21</v>
      </c>
      <c r="H129" s="56">
        <v>0.1071017841618055</v>
      </c>
      <c r="I129" s="56">
        <v>0.0</v>
      </c>
      <c r="J129" s="56">
        <v>0.0</v>
      </c>
      <c r="K129" s="56">
        <v>0.0</v>
      </c>
      <c r="L129" s="56">
        <v>0.0</v>
      </c>
      <c r="M129" s="56">
        <v>0.0</v>
      </c>
      <c r="N129" s="56">
        <v>0.0</v>
      </c>
      <c r="O129" s="56">
        <v>0.0</v>
      </c>
      <c r="P129" s="56">
        <v>0.0</v>
      </c>
      <c r="Q129" s="56">
        <v>0.01951918207099829</v>
      </c>
      <c r="R129" s="56">
        <v>0.1176341730063116</v>
      </c>
      <c r="S129" s="56">
        <v>0.2208864570511513</v>
      </c>
      <c r="T129" s="56">
        <v>0.2838768575304709</v>
      </c>
      <c r="U129" s="56">
        <v>0.3222697157904744</v>
      </c>
      <c r="V129" s="56">
        <v>0.374696538024419</v>
      </c>
      <c r="W129" s="56">
        <v>0.3789968239918149</v>
      </c>
      <c r="X129" s="56">
        <v>0.3647065378452724</v>
      </c>
      <c r="Y129" s="56">
        <v>0.2845663663318194</v>
      </c>
      <c r="Z129" s="56">
        <v>0.2032901682405999</v>
      </c>
      <c r="AA129" s="56">
        <v>0.0</v>
      </c>
      <c r="AB129" s="56">
        <v>0.0</v>
      </c>
      <c r="AC129" s="56">
        <v>0.0</v>
      </c>
      <c r="AD129" s="56">
        <v>0.0</v>
      </c>
      <c r="AE129" s="56">
        <v>0.0</v>
      </c>
      <c r="AF129" s="56">
        <v>0.0</v>
      </c>
    </row>
    <row r="130" ht="14.25" customHeight="1">
      <c r="A130" s="7" t="s">
        <v>417</v>
      </c>
      <c r="B130" s="88">
        <v>6.0</v>
      </c>
      <c r="C130" s="94" t="s">
        <v>22</v>
      </c>
      <c r="D130" s="94">
        <v>30.0</v>
      </c>
      <c r="E130" s="95">
        <f t="shared" si="1"/>
        <v>2.36245866</v>
      </c>
      <c r="F130" s="95">
        <f t="shared" si="2"/>
        <v>70.87375981</v>
      </c>
      <c r="G130" s="56" t="s">
        <v>22</v>
      </c>
      <c r="H130" s="56">
        <v>0.09843577751865924</v>
      </c>
      <c r="I130" s="56">
        <v>0.0</v>
      </c>
      <c r="J130" s="56">
        <v>0.0</v>
      </c>
      <c r="K130" s="56">
        <v>0.0</v>
      </c>
      <c r="L130" s="56">
        <v>0.0</v>
      </c>
      <c r="M130" s="56">
        <v>0.0</v>
      </c>
      <c r="N130" s="56">
        <v>0.0</v>
      </c>
      <c r="O130" s="56">
        <v>0.0</v>
      </c>
      <c r="P130" s="56">
        <v>0.0</v>
      </c>
      <c r="Q130" s="56">
        <v>3.686884273132674E-4</v>
      </c>
      <c r="R130" s="56">
        <v>0.09744223538488682</v>
      </c>
      <c r="S130" s="56">
        <v>0.1874656494608384</v>
      </c>
      <c r="T130" s="56">
        <v>0.2597859287343838</v>
      </c>
      <c r="U130" s="56">
        <v>0.3178414743407814</v>
      </c>
      <c r="V130" s="56">
        <v>0.3603114841794223</v>
      </c>
      <c r="W130" s="56">
        <v>0.3526433047622821</v>
      </c>
      <c r="X130" s="56">
        <v>0.3427710086866158</v>
      </c>
      <c r="Y130" s="56">
        <v>0.2701451826733614</v>
      </c>
      <c r="Z130" s="56">
        <v>0.1736837037979367</v>
      </c>
      <c r="AA130" s="56">
        <v>0.0</v>
      </c>
      <c r="AB130" s="56">
        <v>0.0</v>
      </c>
      <c r="AC130" s="56">
        <v>0.0</v>
      </c>
      <c r="AD130" s="56">
        <v>0.0</v>
      </c>
      <c r="AE130" s="56">
        <v>0.0</v>
      </c>
      <c r="AF130" s="56">
        <v>0.0</v>
      </c>
    </row>
    <row r="131" ht="14.25" customHeight="1">
      <c r="A131" s="7" t="s">
        <v>417</v>
      </c>
      <c r="B131" s="88">
        <v>7.0</v>
      </c>
      <c r="C131" s="94" t="s">
        <v>23</v>
      </c>
      <c r="D131" s="94">
        <v>31.0</v>
      </c>
      <c r="E131" s="95">
        <f t="shared" si="1"/>
        <v>2.497624705</v>
      </c>
      <c r="F131" s="95">
        <f t="shared" si="2"/>
        <v>77.42636586</v>
      </c>
      <c r="G131" s="56" t="s">
        <v>23</v>
      </c>
      <c r="H131" s="56">
        <v>0.1040676960452155</v>
      </c>
      <c r="I131" s="56">
        <v>0.0</v>
      </c>
      <c r="J131" s="56">
        <v>0.0</v>
      </c>
      <c r="K131" s="56">
        <v>0.0</v>
      </c>
      <c r="L131" s="56">
        <v>0.0</v>
      </c>
      <c r="M131" s="56">
        <v>0.0</v>
      </c>
      <c r="N131" s="56">
        <v>0.0</v>
      </c>
      <c r="O131" s="56">
        <v>0.0</v>
      </c>
      <c r="P131" s="56">
        <v>0.0</v>
      </c>
      <c r="Q131" s="56">
        <v>0.001547252027022058</v>
      </c>
      <c r="R131" s="56">
        <v>0.1038015449525261</v>
      </c>
      <c r="S131" s="56">
        <v>0.2065029986518934</v>
      </c>
      <c r="T131" s="56">
        <v>0.2926677383884174</v>
      </c>
      <c r="U131" s="56">
        <v>0.3308384159422875</v>
      </c>
      <c r="V131" s="56">
        <v>0.3566057709710492</v>
      </c>
      <c r="W131" s="56">
        <v>0.3614850805507943</v>
      </c>
      <c r="X131" s="56">
        <v>0.3434473130364048</v>
      </c>
      <c r="Y131" s="56">
        <v>0.2788544495529264</v>
      </c>
      <c r="Z131" s="56">
        <v>0.2218741410118509</v>
      </c>
      <c r="AA131" s="56">
        <v>0.0</v>
      </c>
      <c r="AB131" s="56">
        <v>0.0</v>
      </c>
      <c r="AC131" s="56">
        <v>0.0</v>
      </c>
      <c r="AD131" s="56">
        <v>0.0</v>
      </c>
      <c r="AE131" s="56">
        <v>0.0</v>
      </c>
      <c r="AF131" s="56">
        <v>0.0</v>
      </c>
    </row>
    <row r="132" ht="14.25" customHeight="1">
      <c r="A132" s="7" t="s">
        <v>417</v>
      </c>
      <c r="B132" s="88">
        <v>8.0</v>
      </c>
      <c r="C132" s="94" t="s">
        <v>24</v>
      </c>
      <c r="D132" s="94">
        <v>31.0</v>
      </c>
      <c r="E132" s="95">
        <f t="shared" si="1"/>
        <v>2.816862764</v>
      </c>
      <c r="F132" s="95">
        <f t="shared" si="2"/>
        <v>87.3227457</v>
      </c>
      <c r="G132" s="56" t="s">
        <v>24</v>
      </c>
      <c r="H132" s="56">
        <v>0.1173692818485655</v>
      </c>
      <c r="I132" s="56">
        <v>0.0</v>
      </c>
      <c r="J132" s="56">
        <v>0.0</v>
      </c>
      <c r="K132" s="56">
        <v>0.0</v>
      </c>
      <c r="L132" s="56">
        <v>0.0</v>
      </c>
      <c r="M132" s="56">
        <v>0.0</v>
      </c>
      <c r="N132" s="56">
        <v>0.0</v>
      </c>
      <c r="O132" s="56">
        <v>0.0</v>
      </c>
      <c r="P132" s="56">
        <v>0.0</v>
      </c>
      <c r="Q132" s="56">
        <v>0.02823723457965835</v>
      </c>
      <c r="R132" s="56">
        <v>0.1385446144110301</v>
      </c>
      <c r="S132" s="56">
        <v>0.2481756851953691</v>
      </c>
      <c r="T132" s="56">
        <v>0.3319109983221349</v>
      </c>
      <c r="U132" s="56">
        <v>0.3619069906382793</v>
      </c>
      <c r="V132" s="56">
        <v>0.3886176142544571</v>
      </c>
      <c r="W132" s="56">
        <v>0.3973395066808159</v>
      </c>
      <c r="X132" s="56">
        <v>0.380379103624905</v>
      </c>
      <c r="Y132" s="56">
        <v>0.3178924837545702</v>
      </c>
      <c r="Z132" s="56">
        <v>0.2109207772306062</v>
      </c>
      <c r="AA132" s="56">
        <v>0.01293775567374635</v>
      </c>
      <c r="AB132" s="56">
        <v>0.0</v>
      </c>
      <c r="AC132" s="56">
        <v>0.0</v>
      </c>
      <c r="AD132" s="56">
        <v>0.0</v>
      </c>
      <c r="AE132" s="56">
        <v>0.0</v>
      </c>
      <c r="AF132" s="56">
        <v>0.0</v>
      </c>
    </row>
    <row r="133" ht="14.25" customHeight="1">
      <c r="A133" s="7" t="s">
        <v>417</v>
      </c>
      <c r="B133" s="88">
        <v>9.0</v>
      </c>
      <c r="C133" s="76" t="s">
        <v>25</v>
      </c>
      <c r="D133" s="76">
        <v>30.0</v>
      </c>
      <c r="E133" s="96">
        <f t="shared" si="1"/>
        <v>3.754363754</v>
      </c>
      <c r="F133" s="96">
        <f t="shared" si="2"/>
        <v>112.6309126</v>
      </c>
      <c r="G133" s="56" t="s">
        <v>25</v>
      </c>
      <c r="H133" s="56">
        <v>0.156431823067509</v>
      </c>
      <c r="I133" s="56">
        <v>0.0</v>
      </c>
      <c r="J133" s="56">
        <v>0.0</v>
      </c>
      <c r="K133" s="56">
        <v>0.0</v>
      </c>
      <c r="L133" s="56">
        <v>0.0</v>
      </c>
      <c r="M133" s="56">
        <v>0.0</v>
      </c>
      <c r="N133" s="56">
        <v>0.0</v>
      </c>
      <c r="O133" s="56">
        <v>0.0</v>
      </c>
      <c r="P133" s="56">
        <v>0.003436541885594445</v>
      </c>
      <c r="Q133" s="56">
        <v>0.07396620401560451</v>
      </c>
      <c r="R133" s="56">
        <v>0.2172659317867742</v>
      </c>
      <c r="S133" s="56">
        <v>0.3447276228780425</v>
      </c>
      <c r="T133" s="56">
        <v>0.4413644795936151</v>
      </c>
      <c r="U133" s="56">
        <v>0.4797898756149285</v>
      </c>
      <c r="V133" s="56">
        <v>0.5125314079106545</v>
      </c>
      <c r="W133" s="56">
        <v>0.5028584660473084</v>
      </c>
      <c r="X133" s="56">
        <v>0.4533778300366368</v>
      </c>
      <c r="Y133" s="56">
        <v>0.3724151478058933</v>
      </c>
      <c r="Z133" s="56">
        <v>0.2396594660005169</v>
      </c>
      <c r="AA133" s="56">
        <v>0.1129707800446458</v>
      </c>
      <c r="AB133" s="56">
        <v>0.0</v>
      </c>
      <c r="AC133" s="56">
        <v>0.0</v>
      </c>
      <c r="AD133" s="56">
        <v>0.0</v>
      </c>
      <c r="AE133" s="56">
        <v>0.0</v>
      </c>
      <c r="AF133" s="56">
        <v>0.0</v>
      </c>
    </row>
    <row r="134" ht="14.25" customHeight="1">
      <c r="A134" s="7" t="s">
        <v>417</v>
      </c>
      <c r="B134" s="88">
        <v>10.0</v>
      </c>
      <c r="C134" s="76" t="s">
        <v>26</v>
      </c>
      <c r="D134" s="76">
        <v>31.0</v>
      </c>
      <c r="E134" s="96">
        <f t="shared" si="1"/>
        <v>4.486627259</v>
      </c>
      <c r="F134" s="96">
        <f t="shared" si="2"/>
        <v>139.085445</v>
      </c>
      <c r="G134" s="56" t="s">
        <v>26</v>
      </c>
      <c r="H134" s="56">
        <v>0.186942802453661</v>
      </c>
      <c r="I134" s="56">
        <v>0.0</v>
      </c>
      <c r="J134" s="56">
        <v>0.0</v>
      </c>
      <c r="K134" s="56">
        <v>0.0</v>
      </c>
      <c r="L134" s="56">
        <v>0.0</v>
      </c>
      <c r="M134" s="56">
        <v>0.0</v>
      </c>
      <c r="N134" s="56">
        <v>0.0</v>
      </c>
      <c r="O134" s="56">
        <v>4.266541415083841E-5</v>
      </c>
      <c r="P134" s="56">
        <v>0.02224894924925224</v>
      </c>
      <c r="Q134" s="56">
        <v>0.1317504445332617</v>
      </c>
      <c r="R134" s="56">
        <v>0.2847331620639844</v>
      </c>
      <c r="S134" s="56">
        <v>0.414831339608624</v>
      </c>
      <c r="T134" s="56">
        <v>0.5144335819531545</v>
      </c>
      <c r="U134" s="56">
        <v>0.571207445328015</v>
      </c>
      <c r="V134" s="56">
        <v>0.5950061292626304</v>
      </c>
      <c r="W134" s="56">
        <v>0.5810898045770501</v>
      </c>
      <c r="X134" s="56">
        <v>0.5242296382685044</v>
      </c>
      <c r="Y134" s="56">
        <v>0.4290349630505863</v>
      </c>
      <c r="Z134" s="56">
        <v>0.2768538240942705</v>
      </c>
      <c r="AA134" s="56">
        <v>0.1411653114843793</v>
      </c>
      <c r="AB134" s="56">
        <v>0.0</v>
      </c>
      <c r="AC134" s="56">
        <v>0.0</v>
      </c>
      <c r="AD134" s="56">
        <v>0.0</v>
      </c>
      <c r="AE134" s="56">
        <v>0.0</v>
      </c>
      <c r="AF134" s="56">
        <v>0.0</v>
      </c>
    </row>
    <row r="135" ht="14.25" customHeight="1">
      <c r="A135" s="7" t="s">
        <v>417</v>
      </c>
      <c r="B135" s="88">
        <v>11.0</v>
      </c>
      <c r="C135" s="76" t="s">
        <v>27</v>
      </c>
      <c r="D135" s="76">
        <v>30.0</v>
      </c>
      <c r="E135" s="96">
        <f t="shared" si="1"/>
        <v>5.136529526</v>
      </c>
      <c r="F135" s="96">
        <f t="shared" si="2"/>
        <v>154.0958858</v>
      </c>
      <c r="G135" s="56" t="s">
        <v>27</v>
      </c>
      <c r="H135" s="56">
        <v>0.2140220635941791</v>
      </c>
      <c r="I135" s="56">
        <v>0.0</v>
      </c>
      <c r="J135" s="56">
        <v>0.0</v>
      </c>
      <c r="K135" s="56">
        <v>0.0</v>
      </c>
      <c r="L135" s="56">
        <v>0.0</v>
      </c>
      <c r="M135" s="56">
        <v>0.0</v>
      </c>
      <c r="N135" s="56">
        <v>0.0</v>
      </c>
      <c r="O135" s="56">
        <v>0.005837131443087052</v>
      </c>
      <c r="P135" s="56">
        <v>0.03557913522648182</v>
      </c>
      <c r="Q135" s="56">
        <v>0.1655569226306129</v>
      </c>
      <c r="R135" s="56">
        <v>0.3265984717919914</v>
      </c>
      <c r="S135" s="56">
        <v>0.4662015363311144</v>
      </c>
      <c r="T135" s="56">
        <v>0.5802622200392752</v>
      </c>
      <c r="U135" s="56">
        <v>0.6476841731590262</v>
      </c>
      <c r="V135" s="56">
        <v>0.6713600409215831</v>
      </c>
      <c r="W135" s="56">
        <v>0.6535380435030814</v>
      </c>
      <c r="X135" s="56">
        <v>0.5912123535269416</v>
      </c>
      <c r="Y135" s="56">
        <v>0.4858923639985118</v>
      </c>
      <c r="Z135" s="56">
        <v>0.3357649076383054</v>
      </c>
      <c r="AA135" s="56">
        <v>0.1582656046581783</v>
      </c>
      <c r="AB135" s="56">
        <v>0.01277662139210732</v>
      </c>
      <c r="AC135" s="56">
        <v>0.0</v>
      </c>
      <c r="AD135" s="56">
        <v>0.0</v>
      </c>
      <c r="AE135" s="56">
        <v>0.0</v>
      </c>
      <c r="AF135" s="56">
        <v>0.0</v>
      </c>
    </row>
    <row r="136" ht="14.25" customHeight="1">
      <c r="A136" s="7" t="s">
        <v>417</v>
      </c>
      <c r="B136" s="88">
        <v>12.0</v>
      </c>
      <c r="C136" s="90" t="s">
        <v>28</v>
      </c>
      <c r="D136" s="90">
        <v>31.0</v>
      </c>
      <c r="E136" s="91">
        <f t="shared" si="1"/>
        <v>5.436756894</v>
      </c>
      <c r="F136" s="91">
        <f t="shared" si="2"/>
        <v>168.5394637</v>
      </c>
      <c r="G136" s="56" t="s">
        <v>28</v>
      </c>
      <c r="H136" s="56">
        <v>0.2265315372692451</v>
      </c>
      <c r="I136" s="56">
        <v>0.0</v>
      </c>
      <c r="J136" s="56">
        <v>0.0</v>
      </c>
      <c r="K136" s="56">
        <v>0.0</v>
      </c>
      <c r="L136" s="56">
        <v>0.0</v>
      </c>
      <c r="M136" s="56">
        <v>0.0</v>
      </c>
      <c r="N136" s="56">
        <v>0.0</v>
      </c>
      <c r="O136" s="56">
        <v>0.007674631651572654</v>
      </c>
      <c r="P136" s="56">
        <v>0.03401082538325579</v>
      </c>
      <c r="Q136" s="56">
        <v>0.1469801355455878</v>
      </c>
      <c r="R136" s="56">
        <v>0.318579801250614</v>
      </c>
      <c r="S136" s="56">
        <v>0.4723426754488728</v>
      </c>
      <c r="T136" s="56">
        <v>0.5910409689588709</v>
      </c>
      <c r="U136" s="56">
        <v>0.6609410069662441</v>
      </c>
      <c r="V136" s="56">
        <v>0.7003272875522103</v>
      </c>
      <c r="W136" s="56">
        <v>0.6853675368378416</v>
      </c>
      <c r="X136" s="56">
        <v>0.6376252354593335</v>
      </c>
      <c r="Y136" s="56">
        <v>0.5386363224686794</v>
      </c>
      <c r="Z136" s="56">
        <v>0.390608349728706</v>
      </c>
      <c r="AA136" s="56">
        <v>0.2103463446318469</v>
      </c>
      <c r="AB136" s="56">
        <v>0.04227577257824678</v>
      </c>
      <c r="AC136" s="56">
        <v>0.0</v>
      </c>
      <c r="AD136" s="56">
        <v>0.0</v>
      </c>
      <c r="AE136" s="56">
        <v>0.0</v>
      </c>
      <c r="AF136" s="56">
        <v>0.0</v>
      </c>
    </row>
    <row r="137" ht="14.25" customHeight="1">
      <c r="A137" s="7" t="s">
        <v>418</v>
      </c>
      <c r="B137" s="88" t="s">
        <v>465</v>
      </c>
      <c r="C137" s="7" t="s">
        <v>466</v>
      </c>
      <c r="D137" s="7">
        <v>365.0</v>
      </c>
      <c r="E137" s="89">
        <f t="shared" si="1"/>
        <v>4.038909587</v>
      </c>
      <c r="F137" s="89">
        <f t="shared" si="2"/>
        <v>1474.201999</v>
      </c>
      <c r="G137" s="56" t="s">
        <v>466</v>
      </c>
      <c r="H137" s="56">
        <v>0.1682878994471</v>
      </c>
      <c r="I137" s="56">
        <v>0.0</v>
      </c>
      <c r="J137" s="56">
        <v>0.0</v>
      </c>
      <c r="K137" s="56">
        <v>0.0</v>
      </c>
      <c r="L137" s="56">
        <v>0.0</v>
      </c>
      <c r="M137" s="56">
        <v>0.0</v>
      </c>
      <c r="N137" s="56">
        <v>0.0</v>
      </c>
      <c r="O137" s="56">
        <v>0.00154960986620475</v>
      </c>
      <c r="P137" s="56">
        <v>0.01549161514849781</v>
      </c>
      <c r="Q137" s="56">
        <v>0.1012772551811581</v>
      </c>
      <c r="R137" s="56">
        <v>0.2534028100120586</v>
      </c>
      <c r="S137" s="56">
        <v>0.3801461283621188</v>
      </c>
      <c r="T137" s="56">
        <v>0.4758957717057344</v>
      </c>
      <c r="U137" s="56">
        <v>0.5275560256683735</v>
      </c>
      <c r="V137" s="56">
        <v>0.5466905588485785</v>
      </c>
      <c r="W137" s="56">
        <v>0.5268736873131706</v>
      </c>
      <c r="X137" s="56">
        <v>0.47658766070701</v>
      </c>
      <c r="Y137" s="56">
        <v>0.381336628757688</v>
      </c>
      <c r="Z137" s="56">
        <v>0.2539021916066115</v>
      </c>
      <c r="AA137" s="56">
        <v>0.09004151845379889</v>
      </c>
      <c r="AB137" s="56">
        <v>0.008158125099397126</v>
      </c>
      <c r="AC137" s="56">
        <v>0.0</v>
      </c>
      <c r="AD137" s="56">
        <v>0.0</v>
      </c>
      <c r="AE137" s="56">
        <v>0.0</v>
      </c>
      <c r="AF137" s="56">
        <v>0.0</v>
      </c>
    </row>
    <row r="138" ht="14.25" customHeight="1">
      <c r="A138" s="7" t="s">
        <v>418</v>
      </c>
      <c r="B138" s="88">
        <v>1.0</v>
      </c>
      <c r="C138" s="90" t="s">
        <v>17</v>
      </c>
      <c r="D138" s="90">
        <v>31.0</v>
      </c>
      <c r="E138" s="91">
        <f t="shared" si="1"/>
        <v>5.424157545</v>
      </c>
      <c r="F138" s="91">
        <f t="shared" si="2"/>
        <v>168.1488839</v>
      </c>
      <c r="G138" s="56" t="s">
        <v>17</v>
      </c>
      <c r="H138" s="56">
        <v>0.2260065643732354</v>
      </c>
      <c r="I138" s="56">
        <v>0.0</v>
      </c>
      <c r="J138" s="56">
        <v>0.0</v>
      </c>
      <c r="K138" s="56">
        <v>0.0</v>
      </c>
      <c r="L138" s="56">
        <v>0.0</v>
      </c>
      <c r="M138" s="56">
        <v>0.0</v>
      </c>
      <c r="N138" s="56">
        <v>0.0</v>
      </c>
      <c r="O138" s="56">
        <v>0.001370322939076414</v>
      </c>
      <c r="P138" s="56">
        <v>0.02737880276864178</v>
      </c>
      <c r="Q138" s="56">
        <v>0.1524448332950526</v>
      </c>
      <c r="R138" s="56">
        <v>0.3341852395089282</v>
      </c>
      <c r="S138" s="56">
        <v>0.4915228656019433</v>
      </c>
      <c r="T138" s="56">
        <v>0.6052749685460184</v>
      </c>
      <c r="U138" s="56">
        <v>0.6726875942671442</v>
      </c>
      <c r="V138" s="56">
        <v>0.695553226348342</v>
      </c>
      <c r="W138" s="56">
        <v>0.6748698032888265</v>
      </c>
      <c r="X138" s="56">
        <v>0.6220659962182651</v>
      </c>
      <c r="Y138" s="56">
        <v>0.5251629207576992</v>
      </c>
      <c r="Z138" s="56">
        <v>0.3821280913648148</v>
      </c>
      <c r="AA138" s="56">
        <v>0.2016293497163898</v>
      </c>
      <c r="AB138" s="56">
        <v>0.03788353033650738</v>
      </c>
      <c r="AC138" s="56">
        <v>0.0</v>
      </c>
      <c r="AD138" s="56">
        <v>0.0</v>
      </c>
      <c r="AE138" s="56">
        <v>0.0</v>
      </c>
      <c r="AF138" s="56">
        <v>0.0</v>
      </c>
    </row>
    <row r="139" ht="14.25" customHeight="1">
      <c r="A139" s="7" t="s">
        <v>418</v>
      </c>
      <c r="B139" s="88">
        <v>2.0</v>
      </c>
      <c r="C139" s="90" t="s">
        <v>18</v>
      </c>
      <c r="D139" s="90">
        <v>28.0</v>
      </c>
      <c r="E139" s="91">
        <f t="shared" si="1"/>
        <v>5.252894747</v>
      </c>
      <c r="F139" s="91">
        <f t="shared" si="2"/>
        <v>147.0810529</v>
      </c>
      <c r="G139" s="56" t="s">
        <v>18</v>
      </c>
      <c r="H139" s="56">
        <v>0.2188706144621555</v>
      </c>
      <c r="I139" s="56">
        <v>0.0</v>
      </c>
      <c r="J139" s="56">
        <v>0.0</v>
      </c>
      <c r="K139" s="56">
        <v>0.0</v>
      </c>
      <c r="L139" s="56">
        <v>0.0</v>
      </c>
      <c r="M139" s="56">
        <v>0.0</v>
      </c>
      <c r="N139" s="56">
        <v>0.0</v>
      </c>
      <c r="O139" s="56">
        <v>0.0</v>
      </c>
      <c r="P139" s="56">
        <v>0.01609296523799919</v>
      </c>
      <c r="Q139" s="56">
        <v>0.1208783035396241</v>
      </c>
      <c r="R139" s="56">
        <v>0.3024717485644862</v>
      </c>
      <c r="S139" s="56">
        <v>0.4632399697086568</v>
      </c>
      <c r="T139" s="56">
        <v>0.5814894536063083</v>
      </c>
      <c r="U139" s="56">
        <v>0.6566277139227243</v>
      </c>
      <c r="V139" s="56">
        <v>0.6862761443898644</v>
      </c>
      <c r="W139" s="56">
        <v>0.6705460882184944</v>
      </c>
      <c r="X139" s="56">
        <v>0.6259250320981488</v>
      </c>
      <c r="Y139" s="56">
        <v>0.527259842468095</v>
      </c>
      <c r="Z139" s="56">
        <v>0.3786844891455418</v>
      </c>
      <c r="AA139" s="56">
        <v>0.194677482081232</v>
      </c>
      <c r="AB139" s="56">
        <v>0.02872551411055664</v>
      </c>
      <c r="AC139" s="56">
        <v>0.0</v>
      </c>
      <c r="AD139" s="56">
        <v>0.0</v>
      </c>
      <c r="AE139" s="56">
        <v>0.0</v>
      </c>
      <c r="AF139" s="56">
        <v>0.0</v>
      </c>
    </row>
    <row r="140" ht="14.25" customHeight="1">
      <c r="A140" s="7" t="s">
        <v>418</v>
      </c>
      <c r="B140" s="88">
        <v>3.0</v>
      </c>
      <c r="C140" s="92" t="s">
        <v>19</v>
      </c>
      <c r="D140" s="92">
        <v>31.0</v>
      </c>
      <c r="E140" s="93">
        <f t="shared" si="1"/>
        <v>4.750447222</v>
      </c>
      <c r="F140" s="93">
        <f t="shared" si="2"/>
        <v>147.2638639</v>
      </c>
      <c r="G140" s="56" t="s">
        <v>19</v>
      </c>
      <c r="H140" s="56">
        <v>0.1979353008960916</v>
      </c>
      <c r="I140" s="56">
        <v>0.0</v>
      </c>
      <c r="J140" s="56">
        <v>0.0</v>
      </c>
      <c r="K140" s="56">
        <v>0.0</v>
      </c>
      <c r="L140" s="56">
        <v>0.0</v>
      </c>
      <c r="M140" s="56">
        <v>0.0</v>
      </c>
      <c r="N140" s="56">
        <v>0.0</v>
      </c>
      <c r="O140" s="56">
        <v>0.0</v>
      </c>
      <c r="P140" s="56">
        <v>0.003406878786686324</v>
      </c>
      <c r="Q140" s="56">
        <v>0.1029879136703105</v>
      </c>
      <c r="R140" s="56">
        <v>0.275532856533498</v>
      </c>
      <c r="S140" s="56">
        <v>0.4310709265829359</v>
      </c>
      <c r="T140" s="56">
        <v>0.5501709283737192</v>
      </c>
      <c r="U140" s="56">
        <v>0.6070960752307567</v>
      </c>
      <c r="V140" s="56">
        <v>0.6375886599772119</v>
      </c>
      <c r="W140" s="56">
        <v>0.6294524947503398</v>
      </c>
      <c r="X140" s="56">
        <v>0.5742493585013609</v>
      </c>
      <c r="Y140" s="56">
        <v>0.4712938554259165</v>
      </c>
      <c r="Z140" s="56">
        <v>0.3224002347281021</v>
      </c>
      <c r="AA140" s="56">
        <v>0.1433810044955861</v>
      </c>
      <c r="AB140" s="56">
        <v>0.001816034449773797</v>
      </c>
      <c r="AC140" s="56">
        <v>0.0</v>
      </c>
      <c r="AD140" s="56">
        <v>0.0</v>
      </c>
      <c r="AE140" s="56">
        <v>0.0</v>
      </c>
      <c r="AF140" s="56">
        <v>0.0</v>
      </c>
    </row>
    <row r="141" ht="14.25" customHeight="1">
      <c r="A141" s="7" t="s">
        <v>418</v>
      </c>
      <c r="B141" s="88">
        <v>4.0</v>
      </c>
      <c r="C141" s="92" t="s">
        <v>20</v>
      </c>
      <c r="D141" s="92">
        <v>30.0</v>
      </c>
      <c r="E141" s="93">
        <f t="shared" si="1"/>
        <v>3.778294097</v>
      </c>
      <c r="F141" s="93">
        <f t="shared" si="2"/>
        <v>113.3488229</v>
      </c>
      <c r="G141" s="56" t="s">
        <v>20</v>
      </c>
      <c r="H141" s="56">
        <v>0.1574289207069597</v>
      </c>
      <c r="I141" s="56">
        <v>0.0</v>
      </c>
      <c r="J141" s="56">
        <v>0.0</v>
      </c>
      <c r="K141" s="56">
        <v>0.0</v>
      </c>
      <c r="L141" s="56">
        <v>0.0</v>
      </c>
      <c r="M141" s="56">
        <v>0.0</v>
      </c>
      <c r="N141" s="56">
        <v>0.0</v>
      </c>
      <c r="O141" s="56">
        <v>0.0</v>
      </c>
      <c r="P141" s="56">
        <v>0.0</v>
      </c>
      <c r="Q141" s="56">
        <v>0.07706054778007423</v>
      </c>
      <c r="R141" s="56">
        <v>0.2258947715082362</v>
      </c>
      <c r="S141" s="56">
        <v>0.3544566576156492</v>
      </c>
      <c r="T141" s="56">
        <v>0.4549667744762636</v>
      </c>
      <c r="U141" s="56">
        <v>0.4983089300750962</v>
      </c>
      <c r="V141" s="56">
        <v>0.5362260036925877</v>
      </c>
      <c r="W141" s="56">
        <v>0.5184106619411931</v>
      </c>
      <c r="X141" s="56">
        <v>0.4673573647284394</v>
      </c>
      <c r="Y141" s="56">
        <v>0.3760432624757312</v>
      </c>
      <c r="Z141" s="56">
        <v>0.2202478613602692</v>
      </c>
      <c r="AA141" s="56">
        <v>0.04932126131349294</v>
      </c>
      <c r="AB141" s="56">
        <v>0.0</v>
      </c>
      <c r="AC141" s="56">
        <v>0.0</v>
      </c>
      <c r="AD141" s="56">
        <v>0.0</v>
      </c>
      <c r="AE141" s="56">
        <v>0.0</v>
      </c>
      <c r="AF141" s="56">
        <v>0.0</v>
      </c>
    </row>
    <row r="142" ht="14.25" customHeight="1">
      <c r="A142" s="7" t="s">
        <v>418</v>
      </c>
      <c r="B142" s="88">
        <v>5.0</v>
      </c>
      <c r="C142" s="92" t="s">
        <v>21</v>
      </c>
      <c r="D142" s="92">
        <v>31.0</v>
      </c>
      <c r="E142" s="93">
        <f t="shared" si="1"/>
        <v>2.779074418</v>
      </c>
      <c r="F142" s="93">
        <f t="shared" si="2"/>
        <v>86.15130696</v>
      </c>
      <c r="G142" s="56" t="s">
        <v>21</v>
      </c>
      <c r="H142" s="56">
        <v>0.1157947674169591</v>
      </c>
      <c r="I142" s="56">
        <v>0.0</v>
      </c>
      <c r="J142" s="56">
        <v>0.0</v>
      </c>
      <c r="K142" s="56">
        <v>0.0</v>
      </c>
      <c r="L142" s="56">
        <v>0.0</v>
      </c>
      <c r="M142" s="56">
        <v>0.0</v>
      </c>
      <c r="N142" s="56">
        <v>0.0</v>
      </c>
      <c r="O142" s="56">
        <v>0.0</v>
      </c>
      <c r="P142" s="56">
        <v>0.0</v>
      </c>
      <c r="Q142" s="56">
        <v>0.03436908364588911</v>
      </c>
      <c r="R142" s="56">
        <v>0.1609464552195885</v>
      </c>
      <c r="S142" s="56">
        <v>0.2638477768947183</v>
      </c>
      <c r="T142" s="56">
        <v>0.3450496501912567</v>
      </c>
      <c r="U142" s="56">
        <v>0.4000080121415298</v>
      </c>
      <c r="V142" s="56">
        <v>0.4082811742871775</v>
      </c>
      <c r="W142" s="56">
        <v>0.3912849723169965</v>
      </c>
      <c r="X142" s="56">
        <v>0.3506147731348628</v>
      </c>
      <c r="Y142" s="56">
        <v>0.2547461420831583</v>
      </c>
      <c r="Z142" s="56">
        <v>0.1699263780918415</v>
      </c>
      <c r="AA142" s="56">
        <v>0.0</v>
      </c>
      <c r="AB142" s="56">
        <v>0.0</v>
      </c>
      <c r="AC142" s="56">
        <v>0.0</v>
      </c>
      <c r="AD142" s="56">
        <v>0.0</v>
      </c>
      <c r="AE142" s="56">
        <v>0.0</v>
      </c>
      <c r="AF142" s="56">
        <v>0.0</v>
      </c>
    </row>
    <row r="143" ht="14.25" customHeight="1">
      <c r="A143" s="7" t="s">
        <v>418</v>
      </c>
      <c r="B143" s="88">
        <v>6.0</v>
      </c>
      <c r="C143" s="94" t="s">
        <v>22</v>
      </c>
      <c r="D143" s="94">
        <v>30.0</v>
      </c>
      <c r="E143" s="95">
        <f t="shared" si="1"/>
        <v>2.442868854</v>
      </c>
      <c r="F143" s="95">
        <f t="shared" si="2"/>
        <v>73.28606563</v>
      </c>
      <c r="G143" s="56" t="s">
        <v>22</v>
      </c>
      <c r="H143" s="56">
        <v>0.1017862022614672</v>
      </c>
      <c r="I143" s="56">
        <v>0.0</v>
      </c>
      <c r="J143" s="56">
        <v>0.0</v>
      </c>
      <c r="K143" s="56">
        <v>0.0</v>
      </c>
      <c r="L143" s="56">
        <v>0.0</v>
      </c>
      <c r="M143" s="56">
        <v>0.0</v>
      </c>
      <c r="N143" s="56">
        <v>0.0</v>
      </c>
      <c r="O143" s="56">
        <v>0.0</v>
      </c>
      <c r="P143" s="56">
        <v>0.0</v>
      </c>
      <c r="Q143" s="56">
        <v>8.169931331901729E-4</v>
      </c>
      <c r="R143" s="56">
        <v>0.1296977288917088</v>
      </c>
      <c r="S143" s="56">
        <v>0.2248319308462217</v>
      </c>
      <c r="T143" s="56">
        <v>0.3011734934478679</v>
      </c>
      <c r="U143" s="56">
        <v>0.3505858807093219</v>
      </c>
      <c r="V143" s="56">
        <v>0.3795093886215269</v>
      </c>
      <c r="W143" s="56">
        <v>0.3587944093178887</v>
      </c>
      <c r="X143" s="56">
        <v>0.3192074146970577</v>
      </c>
      <c r="Y143" s="56">
        <v>0.2362816056610555</v>
      </c>
      <c r="Z143" s="56">
        <v>0.141970008949374</v>
      </c>
      <c r="AA143" s="56">
        <v>0.0</v>
      </c>
      <c r="AB143" s="56">
        <v>0.0</v>
      </c>
      <c r="AC143" s="56">
        <v>0.0</v>
      </c>
      <c r="AD143" s="56">
        <v>0.0</v>
      </c>
      <c r="AE143" s="56">
        <v>0.0</v>
      </c>
      <c r="AF143" s="56">
        <v>0.0</v>
      </c>
    </row>
    <row r="144" ht="14.25" customHeight="1">
      <c r="A144" s="7" t="s">
        <v>418</v>
      </c>
      <c r="B144" s="88">
        <v>7.0</v>
      </c>
      <c r="C144" s="94" t="s">
        <v>23</v>
      </c>
      <c r="D144" s="94">
        <v>31.0</v>
      </c>
      <c r="E144" s="95">
        <f t="shared" si="1"/>
        <v>2.494585653</v>
      </c>
      <c r="F144" s="95">
        <f t="shared" si="2"/>
        <v>77.33215525</v>
      </c>
      <c r="G144" s="56" t="s">
        <v>23</v>
      </c>
      <c r="H144" s="56">
        <v>0.1039410688791734</v>
      </c>
      <c r="I144" s="56">
        <v>0.0</v>
      </c>
      <c r="J144" s="56">
        <v>0.0</v>
      </c>
      <c r="K144" s="56">
        <v>0.0</v>
      </c>
      <c r="L144" s="56">
        <v>0.0</v>
      </c>
      <c r="M144" s="56">
        <v>0.0</v>
      </c>
      <c r="N144" s="56">
        <v>0.0</v>
      </c>
      <c r="O144" s="56">
        <v>0.0</v>
      </c>
      <c r="P144" s="56">
        <v>0.0</v>
      </c>
      <c r="Q144" s="56">
        <v>0.004463532795620393</v>
      </c>
      <c r="R144" s="56">
        <v>0.1300785761932036</v>
      </c>
      <c r="S144" s="56">
        <v>0.2335974882021269</v>
      </c>
      <c r="T144" s="56">
        <v>0.3085292091999752</v>
      </c>
      <c r="U144" s="56">
        <v>0.3518449425794788</v>
      </c>
      <c r="V144" s="56">
        <v>0.3645179126052817</v>
      </c>
      <c r="W144" s="56">
        <v>0.3509466863725783</v>
      </c>
      <c r="X144" s="56">
        <v>0.3162066502507009</v>
      </c>
      <c r="Y144" s="56">
        <v>0.244665856467797</v>
      </c>
      <c r="Z144" s="56">
        <v>0.1897347984333976</v>
      </c>
      <c r="AA144" s="56">
        <v>0.0</v>
      </c>
      <c r="AB144" s="56">
        <v>0.0</v>
      </c>
      <c r="AC144" s="56">
        <v>0.0</v>
      </c>
      <c r="AD144" s="56">
        <v>0.0</v>
      </c>
      <c r="AE144" s="56">
        <v>0.0</v>
      </c>
      <c r="AF144" s="56">
        <v>0.0</v>
      </c>
    </row>
    <row r="145" ht="14.25" customHeight="1">
      <c r="A145" s="7" t="s">
        <v>418</v>
      </c>
      <c r="B145" s="88">
        <v>8.0</v>
      </c>
      <c r="C145" s="94" t="s">
        <v>24</v>
      </c>
      <c r="D145" s="94">
        <v>31.0</v>
      </c>
      <c r="E145" s="95">
        <f t="shared" si="1"/>
        <v>2.919500776</v>
      </c>
      <c r="F145" s="95">
        <f t="shared" si="2"/>
        <v>90.50452407</v>
      </c>
      <c r="G145" s="56" t="s">
        <v>24</v>
      </c>
      <c r="H145" s="56">
        <v>0.1216458656809443</v>
      </c>
      <c r="I145" s="56">
        <v>0.0</v>
      </c>
      <c r="J145" s="56">
        <v>0.0</v>
      </c>
      <c r="K145" s="56">
        <v>0.0</v>
      </c>
      <c r="L145" s="56">
        <v>0.0</v>
      </c>
      <c r="M145" s="56">
        <v>0.0</v>
      </c>
      <c r="N145" s="56">
        <v>0.0</v>
      </c>
      <c r="O145" s="56">
        <v>0.0</v>
      </c>
      <c r="P145" s="56">
        <v>0.0</v>
      </c>
      <c r="Q145" s="56">
        <v>0.04512200209991395</v>
      </c>
      <c r="R145" s="56">
        <v>0.1711378792456657</v>
      </c>
      <c r="S145" s="56">
        <v>0.2697428063947336</v>
      </c>
      <c r="T145" s="56">
        <v>0.3653185281273501</v>
      </c>
      <c r="U145" s="56">
        <v>0.408928328983763</v>
      </c>
      <c r="V145" s="56">
        <v>0.4209968072010756</v>
      </c>
      <c r="W145" s="56">
        <v>0.4042867964555696</v>
      </c>
      <c r="X145" s="56">
        <v>0.3618331832589982</v>
      </c>
      <c r="Y145" s="56">
        <v>0.2736511386386069</v>
      </c>
      <c r="Z145" s="56">
        <v>0.1678833169024328</v>
      </c>
      <c r="AA145" s="56">
        <v>0.03059998903455375</v>
      </c>
      <c r="AB145" s="56">
        <v>0.0</v>
      </c>
      <c r="AC145" s="56">
        <v>0.0</v>
      </c>
      <c r="AD145" s="56">
        <v>0.0</v>
      </c>
      <c r="AE145" s="56">
        <v>0.0</v>
      </c>
      <c r="AF145" s="56">
        <v>0.0</v>
      </c>
    </row>
    <row r="146" ht="14.25" customHeight="1">
      <c r="A146" s="7" t="s">
        <v>418</v>
      </c>
      <c r="B146" s="88">
        <v>9.0</v>
      </c>
      <c r="C146" s="76" t="s">
        <v>25</v>
      </c>
      <c r="D146" s="76">
        <v>30.0</v>
      </c>
      <c r="E146" s="96">
        <f t="shared" si="1"/>
        <v>3.713619599</v>
      </c>
      <c r="F146" s="96">
        <f t="shared" si="2"/>
        <v>111.408588</v>
      </c>
      <c r="G146" s="56" t="s">
        <v>25</v>
      </c>
      <c r="H146" s="56">
        <v>0.1547341499589423</v>
      </c>
      <c r="I146" s="56">
        <v>0.0</v>
      </c>
      <c r="J146" s="56">
        <v>0.0</v>
      </c>
      <c r="K146" s="56">
        <v>0.0</v>
      </c>
      <c r="L146" s="56">
        <v>0.0</v>
      </c>
      <c r="M146" s="56">
        <v>0.0</v>
      </c>
      <c r="N146" s="56">
        <v>0.0</v>
      </c>
      <c r="O146" s="56">
        <v>0.0</v>
      </c>
      <c r="P146" s="56">
        <v>0.004966745339468486</v>
      </c>
      <c r="Q146" s="56">
        <v>0.1020076860215336</v>
      </c>
      <c r="R146" s="56">
        <v>0.2436555798980303</v>
      </c>
      <c r="S146" s="56">
        <v>0.3629139677124945</v>
      </c>
      <c r="T146" s="56">
        <v>0.4515654661806099</v>
      </c>
      <c r="U146" s="56">
        <v>0.4736477884025152</v>
      </c>
      <c r="V146" s="56">
        <v>0.5086751725201679</v>
      </c>
      <c r="W146" s="56">
        <v>0.4924663461408781</v>
      </c>
      <c r="X146" s="56">
        <v>0.4372579719882705</v>
      </c>
      <c r="Y146" s="56">
        <v>0.3508659891209697</v>
      </c>
      <c r="Z146" s="56">
        <v>0.2048962983873206</v>
      </c>
      <c r="AA146" s="56">
        <v>0.0807005873023557</v>
      </c>
      <c r="AB146" s="56">
        <v>0.0</v>
      </c>
      <c r="AC146" s="56">
        <v>0.0</v>
      </c>
      <c r="AD146" s="56">
        <v>0.0</v>
      </c>
      <c r="AE146" s="56">
        <v>0.0</v>
      </c>
      <c r="AF146" s="56">
        <v>0.0</v>
      </c>
    </row>
    <row r="147" ht="14.25" customHeight="1">
      <c r="A147" s="7" t="s">
        <v>418</v>
      </c>
      <c r="B147" s="88">
        <v>10.0</v>
      </c>
      <c r="C147" s="76" t="s">
        <v>26</v>
      </c>
      <c r="D147" s="76">
        <v>31.0</v>
      </c>
      <c r="E147" s="96">
        <f t="shared" si="1"/>
        <v>4.392504644</v>
      </c>
      <c r="F147" s="96">
        <f t="shared" si="2"/>
        <v>136.167644</v>
      </c>
      <c r="G147" s="56" t="s">
        <v>26</v>
      </c>
      <c r="H147" s="56">
        <v>0.1830210268431634</v>
      </c>
      <c r="I147" s="56">
        <v>0.0</v>
      </c>
      <c r="J147" s="56">
        <v>0.0</v>
      </c>
      <c r="K147" s="56">
        <v>0.0</v>
      </c>
      <c r="L147" s="56">
        <v>0.0</v>
      </c>
      <c r="M147" s="56">
        <v>0.0</v>
      </c>
      <c r="N147" s="56">
        <v>0.0</v>
      </c>
      <c r="O147" s="56">
        <v>1.312706277886211E-4</v>
      </c>
      <c r="P147" s="56">
        <v>0.03326560326328663</v>
      </c>
      <c r="Q147" s="56">
        <v>0.167619985537392</v>
      </c>
      <c r="R147" s="56">
        <v>0.3217041231148886</v>
      </c>
      <c r="S147" s="56">
        <v>0.4420581962598673</v>
      </c>
      <c r="T147" s="56">
        <v>0.5232861195819488</v>
      </c>
      <c r="U147" s="56">
        <v>0.5788614249710338</v>
      </c>
      <c r="V147" s="56">
        <v>0.5760059241775302</v>
      </c>
      <c r="W147" s="56">
        <v>0.5427076798272314</v>
      </c>
      <c r="X147" s="56">
        <v>0.4873719529138646</v>
      </c>
      <c r="Y147" s="56">
        <v>0.3832168113132072</v>
      </c>
      <c r="Z147" s="56">
        <v>0.2361488260533405</v>
      </c>
      <c r="AA147" s="56">
        <v>0.1001267265945423</v>
      </c>
      <c r="AB147" s="56">
        <v>0.0</v>
      </c>
      <c r="AC147" s="56">
        <v>0.0</v>
      </c>
      <c r="AD147" s="56">
        <v>0.0</v>
      </c>
      <c r="AE147" s="56">
        <v>0.0</v>
      </c>
      <c r="AF147" s="56">
        <v>0.0</v>
      </c>
    </row>
    <row r="148" ht="14.25" customHeight="1">
      <c r="A148" s="7" t="s">
        <v>418</v>
      </c>
      <c r="B148" s="88">
        <v>11.0</v>
      </c>
      <c r="C148" s="76" t="s">
        <v>27</v>
      </c>
      <c r="D148" s="76">
        <v>30.0</v>
      </c>
      <c r="E148" s="96">
        <f t="shared" si="1"/>
        <v>5.125844821</v>
      </c>
      <c r="F148" s="96">
        <f t="shared" si="2"/>
        <v>153.7753446</v>
      </c>
      <c r="G148" s="56" t="s">
        <v>27</v>
      </c>
      <c r="H148" s="56">
        <v>0.2135768675408133</v>
      </c>
      <c r="I148" s="56">
        <v>0.0</v>
      </c>
      <c r="J148" s="56">
        <v>0.0</v>
      </c>
      <c r="K148" s="56">
        <v>0.0</v>
      </c>
      <c r="L148" s="56">
        <v>0.0</v>
      </c>
      <c r="M148" s="56">
        <v>0.0</v>
      </c>
      <c r="N148" s="56">
        <v>0.0</v>
      </c>
      <c r="O148" s="56">
        <v>0.00753530291825807</v>
      </c>
      <c r="P148" s="56">
        <v>0.05406634467072752</v>
      </c>
      <c r="Q148" s="56">
        <v>0.2106652539733629</v>
      </c>
      <c r="R148" s="56">
        <v>0.3753624794375069</v>
      </c>
      <c r="S148" s="56">
        <v>0.507242599813879</v>
      </c>
      <c r="T148" s="56">
        <v>0.6026833236396706</v>
      </c>
      <c r="U148" s="56">
        <v>0.6568170977148609</v>
      </c>
      <c r="V148" s="56">
        <v>0.6592304679047989</v>
      </c>
      <c r="W148" s="56">
        <v>0.6291231221042504</v>
      </c>
      <c r="X148" s="56">
        <v>0.5606376909724712</v>
      </c>
      <c r="Y148" s="56">
        <v>0.4459772542192861</v>
      </c>
      <c r="Z148" s="56">
        <v>0.2922925661502968</v>
      </c>
      <c r="AA148" s="56">
        <v>0.1168861033996068</v>
      </c>
      <c r="AB148" s="56">
        <v>0.007325214060543831</v>
      </c>
      <c r="AC148" s="56">
        <v>0.0</v>
      </c>
      <c r="AD148" s="56">
        <v>0.0</v>
      </c>
      <c r="AE148" s="56">
        <v>0.0</v>
      </c>
      <c r="AF148" s="56">
        <v>0.0</v>
      </c>
    </row>
    <row r="149" ht="14.25" customHeight="1">
      <c r="A149" s="7" t="s">
        <v>418</v>
      </c>
      <c r="B149" s="88">
        <v>12.0</v>
      </c>
      <c r="C149" s="90" t="s">
        <v>28</v>
      </c>
      <c r="D149" s="90">
        <v>31.0</v>
      </c>
      <c r="E149" s="91">
        <f t="shared" si="1"/>
        <v>5.393122664</v>
      </c>
      <c r="F149" s="91">
        <f t="shared" si="2"/>
        <v>167.1868026</v>
      </c>
      <c r="G149" s="56" t="s">
        <v>28</v>
      </c>
      <c r="H149" s="56">
        <v>0.2247134443452952</v>
      </c>
      <c r="I149" s="56">
        <v>0.0</v>
      </c>
      <c r="J149" s="56">
        <v>0.0</v>
      </c>
      <c r="K149" s="56">
        <v>0.0</v>
      </c>
      <c r="L149" s="56">
        <v>0.0</v>
      </c>
      <c r="M149" s="56">
        <v>0.0</v>
      </c>
      <c r="N149" s="56">
        <v>0.0</v>
      </c>
      <c r="O149" s="56">
        <v>0.009558421909333887</v>
      </c>
      <c r="P149" s="56">
        <v>0.04672204171516379</v>
      </c>
      <c r="Q149" s="56">
        <v>0.1968909266819337</v>
      </c>
      <c r="R149" s="56">
        <v>0.3701662820289615</v>
      </c>
      <c r="S149" s="56">
        <v>0.5172283547121995</v>
      </c>
      <c r="T149" s="56">
        <v>0.6212413450978244</v>
      </c>
      <c r="U149" s="56">
        <v>0.6752585190222566</v>
      </c>
      <c r="V149" s="56">
        <v>0.687425824457378</v>
      </c>
      <c r="W149" s="56">
        <v>0.6595951870238008</v>
      </c>
      <c r="X149" s="56">
        <v>0.5963245397216806</v>
      </c>
      <c r="Y149" s="56">
        <v>0.4868748664607331</v>
      </c>
      <c r="Z149" s="56">
        <v>0.3405134297126061</v>
      </c>
      <c r="AA149" s="56">
        <v>0.1631757175078275</v>
      </c>
      <c r="AB149" s="56">
        <v>0.02214720823538388</v>
      </c>
      <c r="AC149" s="56">
        <v>0.0</v>
      </c>
      <c r="AD149" s="56">
        <v>0.0</v>
      </c>
      <c r="AE149" s="56">
        <v>0.0</v>
      </c>
      <c r="AF149" s="56">
        <v>0.0</v>
      </c>
    </row>
    <row r="150" ht="14.25" customHeight="1">
      <c r="A150" s="7" t="s">
        <v>419</v>
      </c>
      <c r="B150" s="88" t="s">
        <v>465</v>
      </c>
      <c r="C150" s="7" t="s">
        <v>466</v>
      </c>
      <c r="D150" s="7">
        <v>365.0</v>
      </c>
      <c r="E150" s="89">
        <f t="shared" si="1"/>
        <v>4.087889717</v>
      </c>
      <c r="F150" s="89">
        <f t="shared" si="2"/>
        <v>1492.079747</v>
      </c>
      <c r="G150" s="56" t="s">
        <v>466</v>
      </c>
      <c r="H150" s="56">
        <v>0.1703287381981675</v>
      </c>
      <c r="I150" s="56">
        <v>0.0</v>
      </c>
      <c r="J150" s="56">
        <v>0.0</v>
      </c>
      <c r="K150" s="56">
        <v>0.0</v>
      </c>
      <c r="L150" s="56">
        <v>0.0</v>
      </c>
      <c r="M150" s="56">
        <v>0.0</v>
      </c>
      <c r="N150" s="56">
        <v>0.0</v>
      </c>
      <c r="O150" s="56">
        <v>0.001560603839733933</v>
      </c>
      <c r="P150" s="56">
        <v>0.01441107903350936</v>
      </c>
      <c r="Q150" s="56">
        <v>0.096883411091415</v>
      </c>
      <c r="R150" s="56">
        <v>0.251162203869689</v>
      </c>
      <c r="S150" s="56">
        <v>0.3819252127660452</v>
      </c>
      <c r="T150" s="56">
        <v>0.4804215633172955</v>
      </c>
      <c r="U150" s="56">
        <v>0.5375512365960761</v>
      </c>
      <c r="V150" s="56">
        <v>0.557166014357595</v>
      </c>
      <c r="W150" s="56">
        <v>0.5347764335546102</v>
      </c>
      <c r="X150" s="56">
        <v>0.4819104739897724</v>
      </c>
      <c r="Y150" s="56">
        <v>0.3869491446892701</v>
      </c>
      <c r="Z150" s="56">
        <v>0.2615505031239185</v>
      </c>
      <c r="AA150" s="56">
        <v>0.0932698185235379</v>
      </c>
      <c r="AB150" s="56">
        <v>0.00835201800355308</v>
      </c>
      <c r="AC150" s="56">
        <v>0.0</v>
      </c>
      <c r="AD150" s="56">
        <v>0.0</v>
      </c>
      <c r="AE150" s="56">
        <v>0.0</v>
      </c>
      <c r="AF150" s="56">
        <v>0.0</v>
      </c>
    </row>
    <row r="151" ht="14.25" customHeight="1">
      <c r="A151" s="7" t="s">
        <v>419</v>
      </c>
      <c r="B151" s="88">
        <v>1.0</v>
      </c>
      <c r="C151" s="90" t="s">
        <v>17</v>
      </c>
      <c r="D151" s="90">
        <v>31.0</v>
      </c>
      <c r="E151" s="91">
        <f t="shared" si="1"/>
        <v>5.46525542</v>
      </c>
      <c r="F151" s="91">
        <f t="shared" si="2"/>
        <v>169.422918</v>
      </c>
      <c r="G151" s="56" t="s">
        <v>17</v>
      </c>
      <c r="H151" s="56">
        <v>0.2277189758262147</v>
      </c>
      <c r="I151" s="56">
        <v>0.0</v>
      </c>
      <c r="J151" s="56">
        <v>0.0</v>
      </c>
      <c r="K151" s="56">
        <v>0.0</v>
      </c>
      <c r="L151" s="56">
        <v>0.0</v>
      </c>
      <c r="M151" s="56">
        <v>0.0</v>
      </c>
      <c r="N151" s="56">
        <v>0.0</v>
      </c>
      <c r="O151" s="56">
        <v>0.001452987339905822</v>
      </c>
      <c r="P151" s="56">
        <v>0.02574810494775256</v>
      </c>
      <c r="Q151" s="56">
        <v>0.144517758162983</v>
      </c>
      <c r="R151" s="56">
        <v>0.3295235890155814</v>
      </c>
      <c r="S151" s="56">
        <v>0.4914172724053632</v>
      </c>
      <c r="T151" s="56">
        <v>0.6097947384071318</v>
      </c>
      <c r="U151" s="56">
        <v>0.6781480208965818</v>
      </c>
      <c r="V151" s="56">
        <v>0.704761037004009</v>
      </c>
      <c r="W151" s="56">
        <v>0.688254084675868</v>
      </c>
      <c r="X151" s="56">
        <v>0.6305372971682984</v>
      </c>
      <c r="Y151" s="56">
        <v>0.5314099383475723</v>
      </c>
      <c r="Z151" s="56">
        <v>0.3854811902095298</v>
      </c>
      <c r="AA151" s="56">
        <v>0.2053831654352545</v>
      </c>
      <c r="AB151" s="56">
        <v>0.03882623581332236</v>
      </c>
      <c r="AC151" s="56">
        <v>0.0</v>
      </c>
      <c r="AD151" s="56">
        <v>0.0</v>
      </c>
      <c r="AE151" s="56">
        <v>0.0</v>
      </c>
      <c r="AF151" s="56">
        <v>0.0</v>
      </c>
    </row>
    <row r="152" ht="14.25" customHeight="1">
      <c r="A152" s="7" t="s">
        <v>419</v>
      </c>
      <c r="B152" s="88">
        <v>2.0</v>
      </c>
      <c r="C152" s="90" t="s">
        <v>18</v>
      </c>
      <c r="D152" s="90">
        <v>28.0</v>
      </c>
      <c r="E152" s="91">
        <f t="shared" si="1"/>
        <v>5.321741592</v>
      </c>
      <c r="F152" s="91">
        <f t="shared" si="2"/>
        <v>149.0087646</v>
      </c>
      <c r="G152" s="56" t="s">
        <v>18</v>
      </c>
      <c r="H152" s="56">
        <v>0.221739232987642</v>
      </c>
      <c r="I152" s="56">
        <v>0.0</v>
      </c>
      <c r="J152" s="56">
        <v>0.0</v>
      </c>
      <c r="K152" s="56">
        <v>0.0</v>
      </c>
      <c r="L152" s="56">
        <v>0.0</v>
      </c>
      <c r="M152" s="56">
        <v>0.0</v>
      </c>
      <c r="N152" s="56">
        <v>0.0</v>
      </c>
      <c r="O152" s="56">
        <v>0.0</v>
      </c>
      <c r="P152" s="56">
        <v>0.01540553197585434</v>
      </c>
      <c r="Q152" s="56">
        <v>0.1127808321916215</v>
      </c>
      <c r="R152" s="56">
        <v>0.2955040709781784</v>
      </c>
      <c r="S152" s="56">
        <v>0.4635838251601136</v>
      </c>
      <c r="T152" s="56">
        <v>0.5853535578281547</v>
      </c>
      <c r="U152" s="56">
        <v>0.6708780563019788</v>
      </c>
      <c r="V152" s="56">
        <v>0.7037601830293999</v>
      </c>
      <c r="W152" s="56">
        <v>0.6881596908534134</v>
      </c>
      <c r="X152" s="56">
        <v>0.6306137551029332</v>
      </c>
      <c r="Y152" s="56">
        <v>0.534237970358231</v>
      </c>
      <c r="Z152" s="56">
        <v>0.3903100473738592</v>
      </c>
      <c r="AA152" s="56">
        <v>0.2007138991601092</v>
      </c>
      <c r="AB152" s="56">
        <v>0.03044017138955982</v>
      </c>
      <c r="AC152" s="56">
        <v>0.0</v>
      </c>
      <c r="AD152" s="56">
        <v>0.0</v>
      </c>
      <c r="AE152" s="56">
        <v>0.0</v>
      </c>
      <c r="AF152" s="56">
        <v>0.0</v>
      </c>
    </row>
    <row r="153" ht="14.25" customHeight="1">
      <c r="A153" s="7" t="s">
        <v>419</v>
      </c>
      <c r="B153" s="88">
        <v>3.0</v>
      </c>
      <c r="C153" s="92" t="s">
        <v>19</v>
      </c>
      <c r="D153" s="92">
        <v>31.0</v>
      </c>
      <c r="E153" s="93">
        <f t="shared" si="1"/>
        <v>4.83639235</v>
      </c>
      <c r="F153" s="93">
        <f t="shared" si="2"/>
        <v>149.9281629</v>
      </c>
      <c r="G153" s="56" t="s">
        <v>19</v>
      </c>
      <c r="H153" s="56">
        <v>0.2015163479305465</v>
      </c>
      <c r="I153" s="56">
        <v>0.0</v>
      </c>
      <c r="J153" s="56">
        <v>0.0</v>
      </c>
      <c r="K153" s="56">
        <v>0.0</v>
      </c>
      <c r="L153" s="56">
        <v>0.0</v>
      </c>
      <c r="M153" s="56">
        <v>0.0</v>
      </c>
      <c r="N153" s="56">
        <v>0.0</v>
      </c>
      <c r="O153" s="56">
        <v>0.0</v>
      </c>
      <c r="P153" s="56">
        <v>0.003234470038942056</v>
      </c>
      <c r="Q153" s="56">
        <v>0.09708334925921178</v>
      </c>
      <c r="R153" s="56">
        <v>0.2742891249482274</v>
      </c>
      <c r="S153" s="56">
        <v>0.4313464297849307</v>
      </c>
      <c r="T153" s="56">
        <v>0.5576296448505553</v>
      </c>
      <c r="U153" s="56">
        <v>0.6302957722769689</v>
      </c>
      <c r="V153" s="56">
        <v>0.6554336044276243</v>
      </c>
      <c r="W153" s="56">
        <v>0.6423425540811379</v>
      </c>
      <c r="X153" s="56">
        <v>0.5808818330529235</v>
      </c>
      <c r="Y153" s="56">
        <v>0.4793589279680584</v>
      </c>
      <c r="Z153" s="56">
        <v>0.330230844401894</v>
      </c>
      <c r="AA153" s="56">
        <v>0.1522143573019343</v>
      </c>
      <c r="AB153" s="56">
        <v>0.00205143794070797</v>
      </c>
      <c r="AC153" s="56">
        <v>0.0</v>
      </c>
      <c r="AD153" s="56">
        <v>0.0</v>
      </c>
      <c r="AE153" s="56">
        <v>0.0</v>
      </c>
      <c r="AF153" s="56">
        <v>0.0</v>
      </c>
    </row>
    <row r="154" ht="14.25" customHeight="1">
      <c r="A154" s="7" t="s">
        <v>419</v>
      </c>
      <c r="B154" s="88">
        <v>4.0</v>
      </c>
      <c r="C154" s="92" t="s">
        <v>20</v>
      </c>
      <c r="D154" s="92">
        <v>30.0</v>
      </c>
      <c r="E154" s="93">
        <f t="shared" si="1"/>
        <v>3.850025395</v>
      </c>
      <c r="F154" s="93">
        <f t="shared" si="2"/>
        <v>115.5007619</v>
      </c>
      <c r="G154" s="56" t="s">
        <v>20</v>
      </c>
      <c r="H154" s="56">
        <v>0.1604177248119305</v>
      </c>
      <c r="I154" s="56">
        <v>0.0</v>
      </c>
      <c r="J154" s="56">
        <v>0.0</v>
      </c>
      <c r="K154" s="56">
        <v>0.0</v>
      </c>
      <c r="L154" s="56">
        <v>0.0</v>
      </c>
      <c r="M154" s="56">
        <v>0.0</v>
      </c>
      <c r="N154" s="56">
        <v>0.0</v>
      </c>
      <c r="O154" s="56">
        <v>0.0</v>
      </c>
      <c r="P154" s="56">
        <v>0.0</v>
      </c>
      <c r="Q154" s="56">
        <v>0.07465874487641389</v>
      </c>
      <c r="R154" s="56">
        <v>0.2282184885242736</v>
      </c>
      <c r="S154" s="56">
        <v>0.3624363284939958</v>
      </c>
      <c r="T154" s="56">
        <v>0.4625872580255352</v>
      </c>
      <c r="U154" s="56">
        <v>0.5180799987121484</v>
      </c>
      <c r="V154" s="56">
        <v>0.5447663640894994</v>
      </c>
      <c r="W154" s="56">
        <v>0.5208717681772884</v>
      </c>
      <c r="X154" s="56">
        <v>0.4701365552634898</v>
      </c>
      <c r="Y154" s="56">
        <v>0.3775082547452236</v>
      </c>
      <c r="Z154" s="56">
        <v>0.238026213664815</v>
      </c>
      <c r="AA154" s="56">
        <v>0.05273542091364806</v>
      </c>
      <c r="AB154" s="56">
        <v>0.0</v>
      </c>
      <c r="AC154" s="56">
        <v>0.0</v>
      </c>
      <c r="AD154" s="56">
        <v>0.0</v>
      </c>
      <c r="AE154" s="56">
        <v>0.0</v>
      </c>
      <c r="AF154" s="56">
        <v>0.0</v>
      </c>
    </row>
    <row r="155" ht="14.25" customHeight="1">
      <c r="A155" s="7" t="s">
        <v>419</v>
      </c>
      <c r="B155" s="88">
        <v>5.0</v>
      </c>
      <c r="C155" s="92" t="s">
        <v>21</v>
      </c>
      <c r="D155" s="92">
        <v>31.0</v>
      </c>
      <c r="E155" s="93">
        <f t="shared" si="1"/>
        <v>2.810130932</v>
      </c>
      <c r="F155" s="93">
        <f t="shared" si="2"/>
        <v>87.11405889</v>
      </c>
      <c r="G155" s="56" t="s">
        <v>21</v>
      </c>
      <c r="H155" s="56">
        <v>0.1170887888277853</v>
      </c>
      <c r="I155" s="56">
        <v>0.0</v>
      </c>
      <c r="J155" s="56">
        <v>0.0</v>
      </c>
      <c r="K155" s="56">
        <v>0.0</v>
      </c>
      <c r="L155" s="56">
        <v>0.0</v>
      </c>
      <c r="M155" s="56">
        <v>0.0</v>
      </c>
      <c r="N155" s="56">
        <v>0.0</v>
      </c>
      <c r="O155" s="56">
        <v>0.0</v>
      </c>
      <c r="P155" s="56">
        <v>0.0</v>
      </c>
      <c r="Q155" s="56">
        <v>0.02958111619361425</v>
      </c>
      <c r="R155" s="56">
        <v>0.1538074644145574</v>
      </c>
      <c r="S155" s="56">
        <v>0.2596605800808598</v>
      </c>
      <c r="T155" s="56">
        <v>0.3439106243686977</v>
      </c>
      <c r="U155" s="56">
        <v>0.3994992369773479</v>
      </c>
      <c r="V155" s="56">
        <v>0.4174768488382413</v>
      </c>
      <c r="W155" s="56">
        <v>0.3994628342585361</v>
      </c>
      <c r="X155" s="56">
        <v>0.3584252257324217</v>
      </c>
      <c r="Y155" s="56">
        <v>0.2691194160706438</v>
      </c>
      <c r="Z155" s="56">
        <v>0.179187584931928</v>
      </c>
      <c r="AA155" s="56">
        <v>0.0</v>
      </c>
      <c r="AB155" s="56">
        <v>0.0</v>
      </c>
      <c r="AC155" s="56">
        <v>0.0</v>
      </c>
      <c r="AD155" s="56">
        <v>0.0</v>
      </c>
      <c r="AE155" s="56">
        <v>0.0</v>
      </c>
      <c r="AF155" s="56">
        <v>0.0</v>
      </c>
    </row>
    <row r="156" ht="14.25" customHeight="1">
      <c r="A156" s="7" t="s">
        <v>419</v>
      </c>
      <c r="B156" s="88">
        <v>6.0</v>
      </c>
      <c r="C156" s="94" t="s">
        <v>22</v>
      </c>
      <c r="D156" s="94">
        <v>30.0</v>
      </c>
      <c r="E156" s="95">
        <f t="shared" si="1"/>
        <v>2.492843374</v>
      </c>
      <c r="F156" s="95">
        <f t="shared" si="2"/>
        <v>74.78530121</v>
      </c>
      <c r="G156" s="56" t="s">
        <v>22</v>
      </c>
      <c r="H156" s="56">
        <v>0.1038684739023747</v>
      </c>
      <c r="I156" s="56">
        <v>0.0</v>
      </c>
      <c r="J156" s="56">
        <v>0.0</v>
      </c>
      <c r="K156" s="56">
        <v>0.0</v>
      </c>
      <c r="L156" s="56">
        <v>0.0</v>
      </c>
      <c r="M156" s="56">
        <v>0.0</v>
      </c>
      <c r="N156" s="56">
        <v>0.0</v>
      </c>
      <c r="O156" s="56">
        <v>0.0</v>
      </c>
      <c r="P156" s="56">
        <v>0.0</v>
      </c>
      <c r="Q156" s="56">
        <v>6.598054372069271E-4</v>
      </c>
      <c r="R156" s="56">
        <v>0.1240280352962718</v>
      </c>
      <c r="S156" s="56">
        <v>0.2262826079470625</v>
      </c>
      <c r="T156" s="56">
        <v>0.2978839248851836</v>
      </c>
      <c r="U156" s="56">
        <v>0.3606856929529781</v>
      </c>
      <c r="V156" s="56">
        <v>0.3836947987798001</v>
      </c>
      <c r="W156" s="56">
        <v>0.361701029293631</v>
      </c>
      <c r="X156" s="56">
        <v>0.3331518021151151</v>
      </c>
      <c r="Y156" s="56">
        <v>0.2516984356574618</v>
      </c>
      <c r="Z156" s="56">
        <v>0.1530572412922822</v>
      </c>
      <c r="AA156" s="56">
        <v>0.0</v>
      </c>
      <c r="AB156" s="56">
        <v>0.0</v>
      </c>
      <c r="AC156" s="56">
        <v>0.0</v>
      </c>
      <c r="AD156" s="56">
        <v>0.0</v>
      </c>
      <c r="AE156" s="56">
        <v>0.0</v>
      </c>
      <c r="AF156" s="56">
        <v>0.0</v>
      </c>
    </row>
    <row r="157" ht="14.25" customHeight="1">
      <c r="A157" s="7" t="s">
        <v>419</v>
      </c>
      <c r="B157" s="88">
        <v>7.0</v>
      </c>
      <c r="C157" s="94" t="s">
        <v>23</v>
      </c>
      <c r="D157" s="94">
        <v>31.0</v>
      </c>
      <c r="E157" s="95">
        <f t="shared" si="1"/>
        <v>2.534121348</v>
      </c>
      <c r="F157" s="95">
        <f t="shared" si="2"/>
        <v>78.55776179</v>
      </c>
      <c r="G157" s="56" t="s">
        <v>23</v>
      </c>
      <c r="H157" s="56">
        <v>0.1055883895062098</v>
      </c>
      <c r="I157" s="56">
        <v>0.0</v>
      </c>
      <c r="J157" s="56">
        <v>0.0</v>
      </c>
      <c r="K157" s="56">
        <v>0.0</v>
      </c>
      <c r="L157" s="56">
        <v>0.0</v>
      </c>
      <c r="M157" s="56">
        <v>0.0</v>
      </c>
      <c r="N157" s="56">
        <v>0.0</v>
      </c>
      <c r="O157" s="56">
        <v>0.0</v>
      </c>
      <c r="P157" s="56">
        <v>0.0</v>
      </c>
      <c r="Q157" s="56">
        <v>0.001181451167134047</v>
      </c>
      <c r="R157" s="56">
        <v>0.1304724458700523</v>
      </c>
      <c r="S157" s="56">
        <v>0.2261428304858649</v>
      </c>
      <c r="T157" s="56">
        <v>0.3059374591747839</v>
      </c>
      <c r="U157" s="56">
        <v>0.359210951237635</v>
      </c>
      <c r="V157" s="56">
        <v>0.3789049639000939</v>
      </c>
      <c r="W157" s="56">
        <v>0.3648898840234952</v>
      </c>
      <c r="X157" s="56">
        <v>0.3248421330491666</v>
      </c>
      <c r="Y157" s="56">
        <v>0.2449199955962593</v>
      </c>
      <c r="Z157" s="56">
        <v>0.1976192336445508</v>
      </c>
      <c r="AA157" s="56">
        <v>0.0</v>
      </c>
      <c r="AB157" s="56">
        <v>0.0</v>
      </c>
      <c r="AC157" s="56">
        <v>0.0</v>
      </c>
      <c r="AD157" s="56">
        <v>0.0</v>
      </c>
      <c r="AE157" s="56">
        <v>0.0</v>
      </c>
      <c r="AF157" s="56">
        <v>0.0</v>
      </c>
    </row>
    <row r="158" ht="14.25" customHeight="1">
      <c r="A158" s="7" t="s">
        <v>419</v>
      </c>
      <c r="B158" s="88">
        <v>8.0</v>
      </c>
      <c r="C158" s="94" t="s">
        <v>24</v>
      </c>
      <c r="D158" s="94">
        <v>31.0</v>
      </c>
      <c r="E158" s="95">
        <f t="shared" si="1"/>
        <v>2.951184498</v>
      </c>
      <c r="F158" s="95">
        <f t="shared" si="2"/>
        <v>91.48671944</v>
      </c>
      <c r="G158" s="56" t="s">
        <v>24</v>
      </c>
      <c r="H158" s="56">
        <v>0.1229660207515945</v>
      </c>
      <c r="I158" s="56">
        <v>0.0</v>
      </c>
      <c r="J158" s="56">
        <v>0.0</v>
      </c>
      <c r="K158" s="56">
        <v>0.0</v>
      </c>
      <c r="L158" s="56">
        <v>0.0</v>
      </c>
      <c r="M158" s="56">
        <v>0.0</v>
      </c>
      <c r="N158" s="56">
        <v>0.0</v>
      </c>
      <c r="O158" s="56">
        <v>0.0</v>
      </c>
      <c r="P158" s="56">
        <v>0.0</v>
      </c>
      <c r="Q158" s="56">
        <v>0.04470494677298287</v>
      </c>
      <c r="R158" s="56">
        <v>0.1704008866481594</v>
      </c>
      <c r="S158" s="56">
        <v>0.2740865649756676</v>
      </c>
      <c r="T158" s="56">
        <v>0.3657093459219711</v>
      </c>
      <c r="U158" s="56">
        <v>0.4056178815682942</v>
      </c>
      <c r="V158" s="56">
        <v>0.4158310606575479</v>
      </c>
      <c r="W158" s="56">
        <v>0.4031909597176236</v>
      </c>
      <c r="X158" s="56">
        <v>0.3673184589499603</v>
      </c>
      <c r="Y158" s="56">
        <v>0.2860991644787628</v>
      </c>
      <c r="Z158" s="56">
        <v>0.1842244852363671</v>
      </c>
      <c r="AA158" s="56">
        <v>0.03400074311092994</v>
      </c>
      <c r="AB158" s="56">
        <v>0.0</v>
      </c>
      <c r="AC158" s="56">
        <v>0.0</v>
      </c>
      <c r="AD158" s="56">
        <v>0.0</v>
      </c>
      <c r="AE158" s="56">
        <v>0.0</v>
      </c>
      <c r="AF158" s="56">
        <v>0.0</v>
      </c>
    </row>
    <row r="159" ht="14.25" customHeight="1">
      <c r="A159" s="7" t="s">
        <v>419</v>
      </c>
      <c r="B159" s="88">
        <v>9.0</v>
      </c>
      <c r="C159" s="76" t="s">
        <v>25</v>
      </c>
      <c r="D159" s="76">
        <v>30.0</v>
      </c>
      <c r="E159" s="96">
        <f t="shared" si="1"/>
        <v>3.78728347</v>
      </c>
      <c r="F159" s="96">
        <f t="shared" si="2"/>
        <v>113.6185041</v>
      </c>
      <c r="G159" s="56" t="s">
        <v>25</v>
      </c>
      <c r="H159" s="56">
        <v>0.1578034779049111</v>
      </c>
      <c r="I159" s="56">
        <v>0.0</v>
      </c>
      <c r="J159" s="56">
        <v>0.0</v>
      </c>
      <c r="K159" s="56">
        <v>0.0</v>
      </c>
      <c r="L159" s="56">
        <v>0.0</v>
      </c>
      <c r="M159" s="56">
        <v>0.0</v>
      </c>
      <c r="N159" s="56">
        <v>0.0</v>
      </c>
      <c r="O159" s="56">
        <v>0.0</v>
      </c>
      <c r="P159" s="56">
        <v>0.004661135336958289</v>
      </c>
      <c r="Q159" s="56">
        <v>0.1007690638158792</v>
      </c>
      <c r="R159" s="56">
        <v>0.2440655332236303</v>
      </c>
      <c r="S159" s="56">
        <v>0.3727032565159331</v>
      </c>
      <c r="T159" s="56">
        <v>0.4643161018746154</v>
      </c>
      <c r="U159" s="56">
        <v>0.4950503089019611</v>
      </c>
      <c r="V159" s="56">
        <v>0.5264417092759386</v>
      </c>
      <c r="W159" s="56">
        <v>0.4966538793199148</v>
      </c>
      <c r="X159" s="56">
        <v>0.4385401530511823</v>
      </c>
      <c r="Y159" s="56">
        <v>0.3496924191899471</v>
      </c>
      <c r="Z159" s="56">
        <v>0.2097545667782654</v>
      </c>
      <c r="AA159" s="56">
        <v>0.08463534243364097</v>
      </c>
      <c r="AB159" s="56">
        <v>0.0</v>
      </c>
      <c r="AC159" s="56">
        <v>0.0</v>
      </c>
      <c r="AD159" s="56">
        <v>0.0</v>
      </c>
      <c r="AE159" s="56">
        <v>0.0</v>
      </c>
      <c r="AF159" s="56">
        <v>0.0</v>
      </c>
    </row>
    <row r="160" ht="14.25" customHeight="1">
      <c r="A160" s="7" t="s">
        <v>419</v>
      </c>
      <c r="B160" s="88">
        <v>10.0</v>
      </c>
      <c r="C160" s="76" t="s">
        <v>26</v>
      </c>
      <c r="D160" s="76">
        <v>31.0</v>
      </c>
      <c r="E160" s="96">
        <f t="shared" si="1"/>
        <v>4.441086014</v>
      </c>
      <c r="F160" s="96">
        <f t="shared" si="2"/>
        <v>137.6736664</v>
      </c>
      <c r="G160" s="56" t="s">
        <v>26</v>
      </c>
      <c r="H160" s="56">
        <v>0.1850452505841836</v>
      </c>
      <c r="I160" s="56">
        <v>0.0</v>
      </c>
      <c r="J160" s="56">
        <v>0.0</v>
      </c>
      <c r="K160" s="56">
        <v>0.0</v>
      </c>
      <c r="L160" s="56">
        <v>0.0</v>
      </c>
      <c r="M160" s="56">
        <v>0.0</v>
      </c>
      <c r="N160" s="56">
        <v>0.0</v>
      </c>
      <c r="O160" s="56">
        <v>1.456448532595095E-4</v>
      </c>
      <c r="P160" s="56">
        <v>0.03111892580058111</v>
      </c>
      <c r="Q160" s="56">
        <v>0.1619856357081477</v>
      </c>
      <c r="R160" s="56">
        <v>0.3205152738295965</v>
      </c>
      <c r="S160" s="56">
        <v>0.4451651868510567</v>
      </c>
      <c r="T160" s="56">
        <v>0.5390414460511382</v>
      </c>
      <c r="U160" s="56">
        <v>0.5867221291284668</v>
      </c>
      <c r="V160" s="56">
        <v>0.5901462966185338</v>
      </c>
      <c r="W160" s="56">
        <v>0.5533086604230779</v>
      </c>
      <c r="X160" s="56">
        <v>0.490274990811127</v>
      </c>
      <c r="Y160" s="56">
        <v>0.3810757510935759</v>
      </c>
      <c r="Z160" s="56">
        <v>0.2365988921018015</v>
      </c>
      <c r="AA160" s="56">
        <v>0.1049871807500432</v>
      </c>
      <c r="AB160" s="56">
        <v>0.0</v>
      </c>
      <c r="AC160" s="56">
        <v>0.0</v>
      </c>
      <c r="AD160" s="56">
        <v>0.0</v>
      </c>
      <c r="AE160" s="56">
        <v>0.0</v>
      </c>
      <c r="AF160" s="56">
        <v>0.0</v>
      </c>
    </row>
    <row r="161" ht="14.25" customHeight="1">
      <c r="A161" s="7" t="s">
        <v>419</v>
      </c>
      <c r="B161" s="88">
        <v>11.0</v>
      </c>
      <c r="C161" s="76" t="s">
        <v>27</v>
      </c>
      <c r="D161" s="76">
        <v>30.0</v>
      </c>
      <c r="E161" s="96">
        <f t="shared" si="1"/>
        <v>5.166043039</v>
      </c>
      <c r="F161" s="96">
        <f t="shared" si="2"/>
        <v>154.9812912</v>
      </c>
      <c r="G161" s="56" t="s">
        <v>27</v>
      </c>
      <c r="H161" s="56">
        <v>0.2152517933041489</v>
      </c>
      <c r="I161" s="56">
        <v>0.0</v>
      </c>
      <c r="J161" s="56">
        <v>0.0</v>
      </c>
      <c r="K161" s="56">
        <v>0.0</v>
      </c>
      <c r="L161" s="56">
        <v>0.0</v>
      </c>
      <c r="M161" s="56">
        <v>0.0</v>
      </c>
      <c r="N161" s="56">
        <v>0.0</v>
      </c>
      <c r="O161" s="56">
        <v>0.007537211548377816</v>
      </c>
      <c r="P161" s="56">
        <v>0.04931974929901144</v>
      </c>
      <c r="Q161" s="56">
        <v>0.2055233252782332</v>
      </c>
      <c r="R161" s="56">
        <v>0.3762127158317611</v>
      </c>
      <c r="S161" s="56">
        <v>0.51234349472302</v>
      </c>
      <c r="T161" s="56">
        <v>0.6126575500595303</v>
      </c>
      <c r="U161" s="56">
        <v>0.6656572558630766</v>
      </c>
      <c r="V161" s="56">
        <v>0.6703093933032536</v>
      </c>
      <c r="W161" s="56">
        <v>0.6351305046806651</v>
      </c>
      <c r="X161" s="56">
        <v>0.5621023220106027</v>
      </c>
      <c r="Y161" s="56">
        <v>0.4497320026565411</v>
      </c>
      <c r="Z161" s="56">
        <v>0.2929894496694094</v>
      </c>
      <c r="AA161" s="56">
        <v>0.1195553935884922</v>
      </c>
      <c r="AB161" s="56">
        <v>0.006972670787599415</v>
      </c>
      <c r="AC161" s="56">
        <v>0.0</v>
      </c>
      <c r="AD161" s="56">
        <v>0.0</v>
      </c>
      <c r="AE161" s="56">
        <v>0.0</v>
      </c>
      <c r="AF161" s="56">
        <v>0.0</v>
      </c>
    </row>
    <row r="162" ht="14.25" customHeight="1">
      <c r="A162" s="7" t="s">
        <v>419</v>
      </c>
      <c r="B162" s="88">
        <v>12.0</v>
      </c>
      <c r="C162" s="90" t="s">
        <v>28</v>
      </c>
      <c r="D162" s="90">
        <v>31.0</v>
      </c>
      <c r="E162" s="91">
        <f t="shared" si="1"/>
        <v>5.398569169</v>
      </c>
      <c r="F162" s="91">
        <f t="shared" si="2"/>
        <v>167.3556442</v>
      </c>
      <c r="G162" s="56" t="s">
        <v>28</v>
      </c>
      <c r="H162" s="56">
        <v>0.2249403820404689</v>
      </c>
      <c r="I162" s="56">
        <v>0.0</v>
      </c>
      <c r="J162" s="56">
        <v>0.0</v>
      </c>
      <c r="K162" s="56">
        <v>0.0</v>
      </c>
      <c r="L162" s="56">
        <v>0.0</v>
      </c>
      <c r="M162" s="56">
        <v>0.0</v>
      </c>
      <c r="N162" s="56">
        <v>0.0</v>
      </c>
      <c r="O162" s="56">
        <v>0.009591402335264053</v>
      </c>
      <c r="P162" s="56">
        <v>0.04344503100301247</v>
      </c>
      <c r="Q162" s="56">
        <v>0.1891549042335516</v>
      </c>
      <c r="R162" s="56">
        <v>0.3669088178559778</v>
      </c>
      <c r="S162" s="56">
        <v>0.517934175768675</v>
      </c>
      <c r="T162" s="56">
        <v>0.6202371083602485</v>
      </c>
      <c r="U162" s="56">
        <v>0.6807695343354739</v>
      </c>
      <c r="V162" s="56">
        <v>0.6944659123671987</v>
      </c>
      <c r="W162" s="56">
        <v>0.6633513531506705</v>
      </c>
      <c r="X162" s="56">
        <v>0.5961011615700478</v>
      </c>
      <c r="Y162" s="56">
        <v>0.488537460108964</v>
      </c>
      <c r="Z162" s="56">
        <v>0.3411262881823202</v>
      </c>
      <c r="AA162" s="56">
        <v>0.1650123195884025</v>
      </c>
      <c r="AB162" s="56">
        <v>0.02193370011144739</v>
      </c>
      <c r="AC162" s="56">
        <v>0.0</v>
      </c>
      <c r="AD162" s="56">
        <v>0.0</v>
      </c>
      <c r="AE162" s="56">
        <v>0.0</v>
      </c>
      <c r="AF162" s="56">
        <v>0.0</v>
      </c>
    </row>
    <row r="163" ht="14.25" customHeight="1">
      <c r="A163" s="7" t="s">
        <v>420</v>
      </c>
      <c r="B163" s="88" t="s">
        <v>465</v>
      </c>
      <c r="C163" s="7" t="s">
        <v>466</v>
      </c>
      <c r="D163" s="7">
        <v>365.0</v>
      </c>
      <c r="E163" s="89">
        <f t="shared" si="1"/>
        <v>4.087701607</v>
      </c>
      <c r="F163" s="89">
        <f t="shared" si="2"/>
        <v>1492.011086</v>
      </c>
      <c r="G163" s="56" t="s">
        <v>466</v>
      </c>
      <c r="H163" s="56">
        <v>0.1703209002718922</v>
      </c>
      <c r="I163" s="56">
        <v>0.0</v>
      </c>
      <c r="J163" s="56">
        <v>0.0</v>
      </c>
      <c r="K163" s="56">
        <v>0.0</v>
      </c>
      <c r="L163" s="56">
        <v>0.0</v>
      </c>
      <c r="M163" s="56">
        <v>0.0</v>
      </c>
      <c r="N163" s="56">
        <v>0.0</v>
      </c>
      <c r="O163" s="56">
        <v>0.001458872071721753</v>
      </c>
      <c r="P163" s="56">
        <v>0.01448596849980361</v>
      </c>
      <c r="Q163" s="56">
        <v>0.09828629367404929</v>
      </c>
      <c r="R163" s="56">
        <v>0.2498269760837209</v>
      </c>
      <c r="S163" s="56">
        <v>0.3787906245520898</v>
      </c>
      <c r="T163" s="56">
        <v>0.4771979922203478</v>
      </c>
      <c r="U163" s="56">
        <v>0.5343460928820217</v>
      </c>
      <c r="V163" s="56">
        <v>0.5560947923015276</v>
      </c>
      <c r="W163" s="56">
        <v>0.5362466989252405</v>
      </c>
      <c r="X163" s="56">
        <v>0.4845296895037128</v>
      </c>
      <c r="Y163" s="56">
        <v>0.3920707294089814</v>
      </c>
      <c r="Z163" s="56">
        <v>0.263297397749883</v>
      </c>
      <c r="AA163" s="56">
        <v>0.0923550328069445</v>
      </c>
      <c r="AB163" s="56">
        <v>0.008714445845367194</v>
      </c>
      <c r="AC163" s="56">
        <v>0.0</v>
      </c>
      <c r="AD163" s="56">
        <v>0.0</v>
      </c>
      <c r="AE163" s="56">
        <v>0.0</v>
      </c>
      <c r="AF163" s="56">
        <v>0.0</v>
      </c>
    </row>
    <row r="164" ht="14.25" customHeight="1">
      <c r="A164" s="7" t="s">
        <v>420</v>
      </c>
      <c r="B164" s="88">
        <v>1.0</v>
      </c>
      <c r="C164" s="90" t="s">
        <v>17</v>
      </c>
      <c r="D164" s="90">
        <v>31.0</v>
      </c>
      <c r="E164" s="91">
        <f t="shared" si="1"/>
        <v>5.497671182</v>
      </c>
      <c r="F164" s="91">
        <f t="shared" si="2"/>
        <v>170.4278067</v>
      </c>
      <c r="G164" s="56" t="s">
        <v>17</v>
      </c>
      <c r="H164" s="56">
        <v>0.2290696326025107</v>
      </c>
      <c r="I164" s="56">
        <v>0.0</v>
      </c>
      <c r="J164" s="56">
        <v>0.0</v>
      </c>
      <c r="K164" s="56">
        <v>0.0</v>
      </c>
      <c r="L164" s="56">
        <v>0.0</v>
      </c>
      <c r="M164" s="56">
        <v>0.0</v>
      </c>
      <c r="N164" s="56">
        <v>0.0</v>
      </c>
      <c r="O164" s="56">
        <v>0.001203979641061427</v>
      </c>
      <c r="P164" s="56">
        <v>0.02601533566484628</v>
      </c>
      <c r="Q164" s="56">
        <v>0.1461257786527833</v>
      </c>
      <c r="R164" s="56">
        <v>0.3305578998603163</v>
      </c>
      <c r="S164" s="56">
        <v>0.4900278302418971</v>
      </c>
      <c r="T164" s="56">
        <v>0.6115171598751228</v>
      </c>
      <c r="U164" s="56">
        <v>0.6815619550507077</v>
      </c>
      <c r="V164" s="56">
        <v>0.7055714808523476</v>
      </c>
      <c r="W164" s="56">
        <v>0.6885515242868484</v>
      </c>
      <c r="X164" s="56">
        <v>0.6353050312664926</v>
      </c>
      <c r="Y164" s="56">
        <v>0.5388395420676373</v>
      </c>
      <c r="Z164" s="56">
        <v>0.393072188720983</v>
      </c>
      <c r="AA164" s="56">
        <v>0.208575885134968</v>
      </c>
      <c r="AB164" s="56">
        <v>0.04074559114424429</v>
      </c>
      <c r="AC164" s="56">
        <v>0.0</v>
      </c>
      <c r="AD164" s="56">
        <v>0.0</v>
      </c>
      <c r="AE164" s="56">
        <v>0.0</v>
      </c>
      <c r="AF164" s="56">
        <v>0.0</v>
      </c>
    </row>
    <row r="165" ht="14.25" customHeight="1">
      <c r="A165" s="7" t="s">
        <v>420</v>
      </c>
      <c r="B165" s="88">
        <v>2.0</v>
      </c>
      <c r="C165" s="90" t="s">
        <v>18</v>
      </c>
      <c r="D165" s="90">
        <v>28.0</v>
      </c>
      <c r="E165" s="91">
        <f t="shared" si="1"/>
        <v>5.308728293</v>
      </c>
      <c r="F165" s="91">
        <f t="shared" si="2"/>
        <v>148.6443922</v>
      </c>
      <c r="G165" s="56" t="s">
        <v>18</v>
      </c>
      <c r="H165" s="56">
        <v>0.2211970121954044</v>
      </c>
      <c r="I165" s="56">
        <v>0.0</v>
      </c>
      <c r="J165" s="56">
        <v>0.0</v>
      </c>
      <c r="K165" s="56">
        <v>0.0</v>
      </c>
      <c r="L165" s="56">
        <v>0.0</v>
      </c>
      <c r="M165" s="56">
        <v>0.0</v>
      </c>
      <c r="N165" s="56">
        <v>0.0</v>
      </c>
      <c r="O165" s="56">
        <v>0.0</v>
      </c>
      <c r="P165" s="56">
        <v>0.01508661212833964</v>
      </c>
      <c r="Q165" s="56">
        <v>0.113227509593059</v>
      </c>
      <c r="R165" s="56">
        <v>0.2969079670288065</v>
      </c>
      <c r="S165" s="56">
        <v>0.4626252088925199</v>
      </c>
      <c r="T165" s="56">
        <v>0.5838173313275064</v>
      </c>
      <c r="U165" s="56">
        <v>0.6630953028632226</v>
      </c>
      <c r="V165" s="56">
        <v>0.695219087253238</v>
      </c>
      <c r="W165" s="56">
        <v>0.6840186561285073</v>
      </c>
      <c r="X165" s="56">
        <v>0.6313181589828585</v>
      </c>
      <c r="Y165" s="56">
        <v>0.5377875386627057</v>
      </c>
      <c r="Z165" s="56">
        <v>0.3906961243288606</v>
      </c>
      <c r="AA165" s="56">
        <v>0.2034123813195288</v>
      </c>
      <c r="AB165" s="56">
        <v>0.03151641418055238</v>
      </c>
      <c r="AC165" s="56">
        <v>0.0</v>
      </c>
      <c r="AD165" s="56">
        <v>0.0</v>
      </c>
      <c r="AE165" s="56">
        <v>0.0</v>
      </c>
      <c r="AF165" s="56">
        <v>0.0</v>
      </c>
    </row>
    <row r="166" ht="14.25" customHeight="1">
      <c r="A166" s="7" t="s">
        <v>420</v>
      </c>
      <c r="B166" s="88">
        <v>3.0</v>
      </c>
      <c r="C166" s="92" t="s">
        <v>19</v>
      </c>
      <c r="D166" s="92">
        <v>31.0</v>
      </c>
      <c r="E166" s="93">
        <f t="shared" si="1"/>
        <v>4.825872581</v>
      </c>
      <c r="F166" s="93">
        <f t="shared" si="2"/>
        <v>149.60205</v>
      </c>
      <c r="G166" s="56" t="s">
        <v>19</v>
      </c>
      <c r="H166" s="56">
        <v>0.2010780242225171</v>
      </c>
      <c r="I166" s="56">
        <v>0.0</v>
      </c>
      <c r="J166" s="56">
        <v>0.0</v>
      </c>
      <c r="K166" s="56">
        <v>0.0</v>
      </c>
      <c r="L166" s="56">
        <v>0.0</v>
      </c>
      <c r="M166" s="56">
        <v>0.0</v>
      </c>
      <c r="N166" s="56">
        <v>0.0</v>
      </c>
      <c r="O166" s="56">
        <v>0.0</v>
      </c>
      <c r="P166" s="56">
        <v>0.003135688848305161</v>
      </c>
      <c r="Q166" s="56">
        <v>0.09535259168538117</v>
      </c>
      <c r="R166" s="56">
        <v>0.2695527812999065</v>
      </c>
      <c r="S166" s="56">
        <v>0.4296202469538957</v>
      </c>
      <c r="T166" s="56">
        <v>0.5495991224385725</v>
      </c>
      <c r="U166" s="56">
        <v>0.6262659244964656</v>
      </c>
      <c r="V166" s="56">
        <v>0.6582081143180185</v>
      </c>
      <c r="W166" s="56">
        <v>0.6412019610009803</v>
      </c>
      <c r="X166" s="56">
        <v>0.5826158464515585</v>
      </c>
      <c r="Y166" s="56">
        <v>0.4841262887523721</v>
      </c>
      <c r="Z166" s="56">
        <v>0.3327332924509851</v>
      </c>
      <c r="AA166" s="56">
        <v>0.1516577751228037</v>
      </c>
      <c r="AB166" s="56">
        <v>0.001802947521165993</v>
      </c>
      <c r="AC166" s="56">
        <v>0.0</v>
      </c>
      <c r="AD166" s="56">
        <v>0.0</v>
      </c>
      <c r="AE166" s="56">
        <v>0.0</v>
      </c>
      <c r="AF166" s="56">
        <v>0.0</v>
      </c>
    </row>
    <row r="167" ht="14.25" customHeight="1">
      <c r="A167" s="7" t="s">
        <v>420</v>
      </c>
      <c r="B167" s="88">
        <v>4.0</v>
      </c>
      <c r="C167" s="92" t="s">
        <v>20</v>
      </c>
      <c r="D167" s="92">
        <v>30.0</v>
      </c>
      <c r="E167" s="93">
        <f t="shared" si="1"/>
        <v>3.819881588</v>
      </c>
      <c r="F167" s="93">
        <f t="shared" si="2"/>
        <v>114.5964476</v>
      </c>
      <c r="G167" s="56" t="s">
        <v>20</v>
      </c>
      <c r="H167" s="56">
        <v>0.1591617328284489</v>
      </c>
      <c r="I167" s="56">
        <v>0.0</v>
      </c>
      <c r="J167" s="56">
        <v>0.0</v>
      </c>
      <c r="K167" s="56">
        <v>0.0</v>
      </c>
      <c r="L167" s="56">
        <v>0.0</v>
      </c>
      <c r="M167" s="56">
        <v>0.0</v>
      </c>
      <c r="N167" s="56">
        <v>0.0</v>
      </c>
      <c r="O167" s="56">
        <v>0.0</v>
      </c>
      <c r="P167" s="56">
        <v>0.0</v>
      </c>
      <c r="Q167" s="56">
        <v>0.07372715291971803</v>
      </c>
      <c r="R167" s="56">
        <v>0.2220741884018864</v>
      </c>
      <c r="S167" s="56">
        <v>0.3504599148697091</v>
      </c>
      <c r="T167" s="56">
        <v>0.4567494186705</v>
      </c>
      <c r="U167" s="56">
        <v>0.5132683248780792</v>
      </c>
      <c r="V167" s="56">
        <v>0.5389147859353555</v>
      </c>
      <c r="W167" s="56">
        <v>0.523454716281647</v>
      </c>
      <c r="X167" s="56">
        <v>0.4756802449342131</v>
      </c>
      <c r="Y167" s="56">
        <v>0.38893606895619</v>
      </c>
      <c r="Z167" s="56">
        <v>0.2334922394394316</v>
      </c>
      <c r="AA167" s="56">
        <v>0.04312453259604284</v>
      </c>
      <c r="AB167" s="56">
        <v>0.0</v>
      </c>
      <c r="AC167" s="56">
        <v>0.0</v>
      </c>
      <c r="AD167" s="56">
        <v>0.0</v>
      </c>
      <c r="AE167" s="56">
        <v>0.0</v>
      </c>
      <c r="AF167" s="56">
        <v>0.0</v>
      </c>
    </row>
    <row r="168" ht="14.25" customHeight="1">
      <c r="A168" s="7" t="s">
        <v>420</v>
      </c>
      <c r="B168" s="88">
        <v>5.0</v>
      </c>
      <c r="C168" s="92" t="s">
        <v>21</v>
      </c>
      <c r="D168" s="92">
        <v>31.0</v>
      </c>
      <c r="E168" s="93">
        <f t="shared" si="1"/>
        <v>2.805521992</v>
      </c>
      <c r="F168" s="93">
        <f t="shared" si="2"/>
        <v>86.97118174</v>
      </c>
      <c r="G168" s="56" t="s">
        <v>21</v>
      </c>
      <c r="H168" s="56">
        <v>0.1168967496554159</v>
      </c>
      <c r="I168" s="56">
        <v>0.0</v>
      </c>
      <c r="J168" s="56">
        <v>0.0</v>
      </c>
      <c r="K168" s="56">
        <v>0.0</v>
      </c>
      <c r="L168" s="56">
        <v>0.0</v>
      </c>
      <c r="M168" s="56">
        <v>0.0</v>
      </c>
      <c r="N168" s="56">
        <v>0.0</v>
      </c>
      <c r="O168" s="56">
        <v>0.0</v>
      </c>
      <c r="P168" s="56">
        <v>0.0</v>
      </c>
      <c r="Q168" s="56">
        <v>0.0369481367488689</v>
      </c>
      <c r="R168" s="56">
        <v>0.156219177259956</v>
      </c>
      <c r="S168" s="56">
        <v>0.2569920537085548</v>
      </c>
      <c r="T168" s="56">
        <v>0.343395117743853</v>
      </c>
      <c r="U168" s="56">
        <v>0.3992788363315693</v>
      </c>
      <c r="V168" s="56">
        <v>0.4219121145659633</v>
      </c>
      <c r="W168" s="56">
        <v>0.3976909346024344</v>
      </c>
      <c r="X168" s="56">
        <v>0.3524558219458769</v>
      </c>
      <c r="Y168" s="56">
        <v>0.2634043322355707</v>
      </c>
      <c r="Z168" s="56">
        <v>0.1772254665873338</v>
      </c>
      <c r="AA168" s="56">
        <v>0.0</v>
      </c>
      <c r="AB168" s="56">
        <v>0.0</v>
      </c>
      <c r="AC168" s="56">
        <v>0.0</v>
      </c>
      <c r="AD168" s="56">
        <v>0.0</v>
      </c>
      <c r="AE168" s="56">
        <v>0.0</v>
      </c>
      <c r="AF168" s="56">
        <v>0.0</v>
      </c>
    </row>
    <row r="169" ht="14.25" customHeight="1">
      <c r="A169" s="7" t="s">
        <v>420</v>
      </c>
      <c r="B169" s="88">
        <v>6.0</v>
      </c>
      <c r="C169" s="94" t="s">
        <v>22</v>
      </c>
      <c r="D169" s="94">
        <v>30.0</v>
      </c>
      <c r="E169" s="95">
        <f t="shared" si="1"/>
        <v>2.447475737</v>
      </c>
      <c r="F169" s="95">
        <f t="shared" si="2"/>
        <v>73.4242721</v>
      </c>
      <c r="G169" s="56" t="s">
        <v>22</v>
      </c>
      <c r="H169" s="56">
        <v>0.1019781556903574</v>
      </c>
      <c r="I169" s="56">
        <v>0.0</v>
      </c>
      <c r="J169" s="56">
        <v>0.0</v>
      </c>
      <c r="K169" s="56">
        <v>0.0</v>
      </c>
      <c r="L169" s="56">
        <v>0.0</v>
      </c>
      <c r="M169" s="56">
        <v>0.0</v>
      </c>
      <c r="N169" s="56">
        <v>0.0</v>
      </c>
      <c r="O169" s="56">
        <v>0.0</v>
      </c>
      <c r="P169" s="56">
        <v>0.0</v>
      </c>
      <c r="Q169" s="56">
        <v>7.036769558812359E-4</v>
      </c>
      <c r="R169" s="56">
        <v>0.1242303241508933</v>
      </c>
      <c r="S169" s="56">
        <v>0.2227763159434854</v>
      </c>
      <c r="T169" s="56">
        <v>0.3005087823901357</v>
      </c>
      <c r="U169" s="56">
        <v>0.3484375663205122</v>
      </c>
      <c r="V169" s="56">
        <v>0.3750671970837358</v>
      </c>
      <c r="W169" s="56">
        <v>0.3584018765583889</v>
      </c>
      <c r="X169" s="56">
        <v>0.3230217798564675</v>
      </c>
      <c r="Y169" s="56">
        <v>0.246559139906208</v>
      </c>
      <c r="Z169" s="56">
        <v>0.1477690774028693</v>
      </c>
      <c r="AA169" s="56">
        <v>0.0</v>
      </c>
      <c r="AB169" s="56">
        <v>0.0</v>
      </c>
      <c r="AC169" s="56">
        <v>0.0</v>
      </c>
      <c r="AD169" s="56">
        <v>0.0</v>
      </c>
      <c r="AE169" s="56">
        <v>0.0</v>
      </c>
      <c r="AF169" s="56">
        <v>0.0</v>
      </c>
    </row>
    <row r="170" ht="14.25" customHeight="1">
      <c r="A170" s="7" t="s">
        <v>420</v>
      </c>
      <c r="B170" s="88">
        <v>7.0</v>
      </c>
      <c r="C170" s="94" t="s">
        <v>23</v>
      </c>
      <c r="D170" s="94">
        <v>31.0</v>
      </c>
      <c r="E170" s="95">
        <f t="shared" si="1"/>
        <v>2.515545166</v>
      </c>
      <c r="F170" s="95">
        <f t="shared" si="2"/>
        <v>77.98190013</v>
      </c>
      <c r="G170" s="56" t="s">
        <v>23</v>
      </c>
      <c r="H170" s="56">
        <v>0.1048143818971212</v>
      </c>
      <c r="I170" s="56">
        <v>0.0</v>
      </c>
      <c r="J170" s="56">
        <v>0.0</v>
      </c>
      <c r="K170" s="56">
        <v>0.0</v>
      </c>
      <c r="L170" s="56">
        <v>0.0</v>
      </c>
      <c r="M170" s="56">
        <v>0.0</v>
      </c>
      <c r="N170" s="56">
        <v>0.0</v>
      </c>
      <c r="O170" s="56">
        <v>0.0</v>
      </c>
      <c r="P170" s="56">
        <v>0.0</v>
      </c>
      <c r="Q170" s="56">
        <v>0.004248446600354665</v>
      </c>
      <c r="R170" s="56">
        <v>0.1279735234821065</v>
      </c>
      <c r="S170" s="56">
        <v>0.2295646778373437</v>
      </c>
      <c r="T170" s="56">
        <v>0.3053161560646163</v>
      </c>
      <c r="U170" s="56">
        <v>0.3535044703346096</v>
      </c>
      <c r="V170" s="56">
        <v>0.3669115028218706</v>
      </c>
      <c r="W170" s="56">
        <v>0.3649890526174376</v>
      </c>
      <c r="X170" s="56">
        <v>0.3191733266680369</v>
      </c>
      <c r="Y170" s="56">
        <v>0.2494031287785884</v>
      </c>
      <c r="Z170" s="56">
        <v>0.1944608803259453</v>
      </c>
      <c r="AA170" s="56">
        <v>0.0</v>
      </c>
      <c r="AB170" s="56">
        <v>0.0</v>
      </c>
      <c r="AC170" s="56">
        <v>0.0</v>
      </c>
      <c r="AD170" s="56">
        <v>0.0</v>
      </c>
      <c r="AE170" s="56">
        <v>0.0</v>
      </c>
      <c r="AF170" s="56">
        <v>0.0</v>
      </c>
    </row>
    <row r="171" ht="14.25" customHeight="1">
      <c r="A171" s="7" t="s">
        <v>420</v>
      </c>
      <c r="B171" s="88">
        <v>8.0</v>
      </c>
      <c r="C171" s="94" t="s">
        <v>24</v>
      </c>
      <c r="D171" s="94">
        <v>31.0</v>
      </c>
      <c r="E171" s="95">
        <f t="shared" si="1"/>
        <v>2.930844431</v>
      </c>
      <c r="F171" s="95">
        <f t="shared" si="2"/>
        <v>90.85617736</v>
      </c>
      <c r="G171" s="56" t="s">
        <v>24</v>
      </c>
      <c r="H171" s="56">
        <v>0.1221185179610919</v>
      </c>
      <c r="I171" s="56">
        <v>0.0</v>
      </c>
      <c r="J171" s="56">
        <v>0.0</v>
      </c>
      <c r="K171" s="56">
        <v>0.0</v>
      </c>
      <c r="L171" s="56">
        <v>0.0</v>
      </c>
      <c r="M171" s="56">
        <v>0.0</v>
      </c>
      <c r="N171" s="56">
        <v>0.0</v>
      </c>
      <c r="O171" s="56">
        <v>0.0</v>
      </c>
      <c r="P171" s="56">
        <v>0.0</v>
      </c>
      <c r="Q171" s="56">
        <v>0.04428742887802257</v>
      </c>
      <c r="R171" s="56">
        <v>0.1665727663028881</v>
      </c>
      <c r="S171" s="56">
        <v>0.2700055667304146</v>
      </c>
      <c r="T171" s="56">
        <v>0.3600107551942669</v>
      </c>
      <c r="U171" s="56">
        <v>0.3997096763181103</v>
      </c>
      <c r="V171" s="56">
        <v>0.4199609568202634</v>
      </c>
      <c r="W171" s="56">
        <v>0.404161781875836</v>
      </c>
      <c r="X171" s="56">
        <v>0.3738026263416537</v>
      </c>
      <c r="Y171" s="56">
        <v>0.2917904855522567</v>
      </c>
      <c r="Z171" s="56">
        <v>0.1837174330656319</v>
      </c>
      <c r="AA171" s="56">
        <v>0.01682495398686194</v>
      </c>
      <c r="AB171" s="56">
        <v>0.0</v>
      </c>
      <c r="AC171" s="56">
        <v>0.0</v>
      </c>
      <c r="AD171" s="56">
        <v>0.0</v>
      </c>
      <c r="AE171" s="56">
        <v>0.0</v>
      </c>
      <c r="AF171" s="56">
        <v>0.0</v>
      </c>
    </row>
    <row r="172" ht="14.25" customHeight="1">
      <c r="A172" s="7" t="s">
        <v>420</v>
      </c>
      <c r="B172" s="88">
        <v>9.0</v>
      </c>
      <c r="C172" s="76" t="s">
        <v>25</v>
      </c>
      <c r="D172" s="76">
        <v>30.0</v>
      </c>
      <c r="E172" s="96">
        <f t="shared" si="1"/>
        <v>3.7820427</v>
      </c>
      <c r="F172" s="96">
        <f t="shared" si="2"/>
        <v>113.461281</v>
      </c>
      <c r="G172" s="56" t="s">
        <v>25</v>
      </c>
      <c r="H172" s="56">
        <v>0.1575851124815577</v>
      </c>
      <c r="I172" s="56">
        <v>0.0</v>
      </c>
      <c r="J172" s="56">
        <v>0.0</v>
      </c>
      <c r="K172" s="56">
        <v>0.0</v>
      </c>
      <c r="L172" s="56">
        <v>0.0</v>
      </c>
      <c r="M172" s="56">
        <v>0.0</v>
      </c>
      <c r="N172" s="56">
        <v>0.0</v>
      </c>
      <c r="O172" s="56">
        <v>0.0</v>
      </c>
      <c r="P172" s="56">
        <v>0.004525543090699911</v>
      </c>
      <c r="Q172" s="56">
        <v>0.1000788927385019</v>
      </c>
      <c r="R172" s="56">
        <v>0.2422230498982486</v>
      </c>
      <c r="S172" s="56">
        <v>0.3637471841788486</v>
      </c>
      <c r="T172" s="56">
        <v>0.4534416622499609</v>
      </c>
      <c r="U172" s="56">
        <v>0.4885472963734593</v>
      </c>
      <c r="V172" s="56">
        <v>0.5243048225137655</v>
      </c>
      <c r="W172" s="56">
        <v>0.5037296207528831</v>
      </c>
      <c r="X172" s="56">
        <v>0.4478589459051662</v>
      </c>
      <c r="Y172" s="56">
        <v>0.3540420580775837</v>
      </c>
      <c r="Z172" s="56">
        <v>0.2139909115919079</v>
      </c>
      <c r="AA172" s="56">
        <v>0.08555271218636068</v>
      </c>
      <c r="AB172" s="56">
        <v>0.0</v>
      </c>
      <c r="AC172" s="56">
        <v>0.0</v>
      </c>
      <c r="AD172" s="56">
        <v>0.0</v>
      </c>
      <c r="AE172" s="56">
        <v>0.0</v>
      </c>
      <c r="AF172" s="56">
        <v>0.0</v>
      </c>
    </row>
    <row r="173" ht="14.25" customHeight="1">
      <c r="A173" s="7" t="s">
        <v>420</v>
      </c>
      <c r="B173" s="88">
        <v>10.0</v>
      </c>
      <c r="C173" s="76" t="s">
        <v>26</v>
      </c>
      <c r="D173" s="76">
        <v>31.0</v>
      </c>
      <c r="E173" s="96">
        <f t="shared" si="1"/>
        <v>4.470779735</v>
      </c>
      <c r="F173" s="96">
        <f t="shared" si="2"/>
        <v>138.5941718</v>
      </c>
      <c r="G173" s="56" t="s">
        <v>26</v>
      </c>
      <c r="H173" s="56">
        <v>0.1862824889501495</v>
      </c>
      <c r="I173" s="56">
        <v>0.0</v>
      </c>
      <c r="J173" s="56">
        <v>0.0</v>
      </c>
      <c r="K173" s="56">
        <v>0.0</v>
      </c>
      <c r="L173" s="56">
        <v>0.0</v>
      </c>
      <c r="M173" s="56">
        <v>0.0</v>
      </c>
      <c r="N173" s="56">
        <v>0.0</v>
      </c>
      <c r="O173" s="56">
        <v>1.1277744815149E-4</v>
      </c>
      <c r="P173" s="56">
        <v>0.0306886081218462</v>
      </c>
      <c r="Q173" s="56">
        <v>0.1649952485122944</v>
      </c>
      <c r="R173" s="56">
        <v>0.3224240719458236</v>
      </c>
      <c r="S173" s="56">
        <v>0.4444183552953988</v>
      </c>
      <c r="T173" s="56">
        <v>0.5285490274472516</v>
      </c>
      <c r="U173" s="56">
        <v>0.5871869520897375</v>
      </c>
      <c r="V173" s="56">
        <v>0.5904450815042259</v>
      </c>
      <c r="W173" s="56">
        <v>0.5580173024158817</v>
      </c>
      <c r="X173" s="56">
        <v>0.4961582297404722</v>
      </c>
      <c r="Y173" s="56">
        <v>0.3953406495896245</v>
      </c>
      <c r="Z173" s="56">
        <v>0.2463160897836014</v>
      </c>
      <c r="AA173" s="56">
        <v>0.1061273409092793</v>
      </c>
      <c r="AB173" s="56">
        <v>0.0</v>
      </c>
      <c r="AC173" s="56">
        <v>0.0</v>
      </c>
      <c r="AD173" s="56">
        <v>0.0</v>
      </c>
      <c r="AE173" s="56">
        <v>0.0</v>
      </c>
      <c r="AF173" s="56">
        <v>0.0</v>
      </c>
    </row>
    <row r="174" ht="14.25" customHeight="1">
      <c r="A174" s="7" t="s">
        <v>420</v>
      </c>
      <c r="B174" s="88">
        <v>11.0</v>
      </c>
      <c r="C174" s="76" t="s">
        <v>27</v>
      </c>
      <c r="D174" s="76">
        <v>30.0</v>
      </c>
      <c r="E174" s="96">
        <f t="shared" si="1"/>
        <v>5.186646069</v>
      </c>
      <c r="F174" s="96">
        <f t="shared" si="2"/>
        <v>155.5993821</v>
      </c>
      <c r="G174" s="56" t="s">
        <v>27</v>
      </c>
      <c r="H174" s="56">
        <v>0.2161102528942754</v>
      </c>
      <c r="I174" s="56">
        <v>0.0</v>
      </c>
      <c r="J174" s="56">
        <v>0.0</v>
      </c>
      <c r="K174" s="56">
        <v>0.0</v>
      </c>
      <c r="L174" s="56">
        <v>0.0</v>
      </c>
      <c r="M174" s="56">
        <v>0.0</v>
      </c>
      <c r="N174" s="56">
        <v>0.0</v>
      </c>
      <c r="O174" s="56">
        <v>0.007129113826400821</v>
      </c>
      <c r="P174" s="56">
        <v>0.05043233549305914</v>
      </c>
      <c r="Q174" s="56">
        <v>0.2084255367409272</v>
      </c>
      <c r="R174" s="56">
        <v>0.3734120241269382</v>
      </c>
      <c r="S174" s="56">
        <v>0.507534302594961</v>
      </c>
      <c r="T174" s="56">
        <v>0.6081822586399191</v>
      </c>
      <c r="U174" s="56">
        <v>0.6661378621031342</v>
      </c>
      <c r="V174" s="56">
        <v>0.6750028892372129</v>
      </c>
      <c r="W174" s="56">
        <v>0.6395131549250652</v>
      </c>
      <c r="X174" s="56">
        <v>0.5682452854818448</v>
      </c>
      <c r="Y174" s="56">
        <v>0.455647206636094</v>
      </c>
      <c r="Z174" s="56">
        <v>0.2965237955508584</v>
      </c>
      <c r="AA174" s="56">
        <v>0.123224626827778</v>
      </c>
      <c r="AB174" s="56">
        <v>0.0072356772784174</v>
      </c>
      <c r="AC174" s="56">
        <v>0.0</v>
      </c>
      <c r="AD174" s="56">
        <v>0.0</v>
      </c>
      <c r="AE174" s="56">
        <v>0.0</v>
      </c>
      <c r="AF174" s="56">
        <v>0.0</v>
      </c>
    </row>
    <row r="175" ht="14.25" customHeight="1">
      <c r="A175" s="7" t="s">
        <v>420</v>
      </c>
      <c r="B175" s="88">
        <v>12.0</v>
      </c>
      <c r="C175" s="90" t="s">
        <v>28</v>
      </c>
      <c r="D175" s="90">
        <v>31.0</v>
      </c>
      <c r="E175" s="91">
        <f t="shared" si="1"/>
        <v>5.461409805</v>
      </c>
      <c r="F175" s="91">
        <f t="shared" si="2"/>
        <v>169.303704</v>
      </c>
      <c r="G175" s="56" t="s">
        <v>28</v>
      </c>
      <c r="H175" s="56">
        <v>0.2275587418838557</v>
      </c>
      <c r="I175" s="56">
        <v>0.0</v>
      </c>
      <c r="J175" s="56">
        <v>0.0</v>
      </c>
      <c r="K175" s="56">
        <v>0.0</v>
      </c>
      <c r="L175" s="56">
        <v>0.0</v>
      </c>
      <c r="M175" s="56">
        <v>0.0</v>
      </c>
      <c r="N175" s="56">
        <v>0.0</v>
      </c>
      <c r="O175" s="56">
        <v>0.009060593945047305</v>
      </c>
      <c r="P175" s="56">
        <v>0.04394749865054699</v>
      </c>
      <c r="Q175" s="56">
        <v>0.191315124062799</v>
      </c>
      <c r="R175" s="56">
        <v>0.3657759392468803</v>
      </c>
      <c r="S175" s="56">
        <v>0.5177158373780495</v>
      </c>
      <c r="T175" s="56">
        <v>0.6252891146024676</v>
      </c>
      <c r="U175" s="56">
        <v>0.6851589474246529</v>
      </c>
      <c r="V175" s="56">
        <v>0.701619474712335</v>
      </c>
      <c r="W175" s="56">
        <v>0.6712298056569762</v>
      </c>
      <c r="X175" s="56">
        <v>0.6087209764699127</v>
      </c>
      <c r="Y175" s="56">
        <v>0.4989723136929463</v>
      </c>
      <c r="Z175" s="56">
        <v>0.3495712737501871</v>
      </c>
      <c r="AA175" s="56">
        <v>0.1697601855997107</v>
      </c>
      <c r="AB175" s="56">
        <v>0.02327272002002626</v>
      </c>
      <c r="AC175" s="56">
        <v>0.0</v>
      </c>
      <c r="AD175" s="56">
        <v>0.0</v>
      </c>
      <c r="AE175" s="56">
        <v>0.0</v>
      </c>
      <c r="AF175" s="56">
        <v>0.0</v>
      </c>
    </row>
    <row r="176" ht="14.25" customHeight="1">
      <c r="A176" s="7" t="s">
        <v>421</v>
      </c>
      <c r="B176" s="88" t="s">
        <v>465</v>
      </c>
      <c r="C176" s="7" t="s">
        <v>466</v>
      </c>
      <c r="D176" s="7">
        <v>365.0</v>
      </c>
      <c r="E176" s="89">
        <f t="shared" si="1"/>
        <v>4.109141554</v>
      </c>
      <c r="F176" s="89">
        <f t="shared" si="2"/>
        <v>1499.836667</v>
      </c>
      <c r="G176" s="56" t="s">
        <v>466</v>
      </c>
      <c r="H176" s="56">
        <v>0.1712142314351697</v>
      </c>
      <c r="I176" s="56">
        <v>0.0</v>
      </c>
      <c r="J176" s="56">
        <v>0.0</v>
      </c>
      <c r="K176" s="56">
        <v>0.0</v>
      </c>
      <c r="L176" s="56">
        <v>0.0</v>
      </c>
      <c r="M176" s="56">
        <v>0.0</v>
      </c>
      <c r="N176" s="56">
        <v>0.0</v>
      </c>
      <c r="O176" s="56">
        <v>0.001747737893090424</v>
      </c>
      <c r="P176" s="56">
        <v>0.01853410726092925</v>
      </c>
      <c r="Q176" s="56">
        <v>0.1207649927615609</v>
      </c>
      <c r="R176" s="56">
        <v>0.2805988252923194</v>
      </c>
      <c r="S176" s="56">
        <v>0.4076118466106873</v>
      </c>
      <c r="T176" s="56">
        <v>0.495532229425983</v>
      </c>
      <c r="U176" s="56">
        <v>0.53639279209069</v>
      </c>
      <c r="V176" s="56">
        <v>0.5495908342247388</v>
      </c>
      <c r="W176" s="56">
        <v>0.5266689653512098</v>
      </c>
      <c r="X176" s="56">
        <v>0.4716749678630789</v>
      </c>
      <c r="Y176" s="56">
        <v>0.3725795485842954</v>
      </c>
      <c r="Z176" s="56">
        <v>0.242792901399096</v>
      </c>
      <c r="AA176" s="56">
        <v>0.07877347899170917</v>
      </c>
      <c r="AB176" s="56">
        <v>0.005878326694683749</v>
      </c>
      <c r="AC176" s="56">
        <v>0.0</v>
      </c>
      <c r="AD176" s="56">
        <v>0.0</v>
      </c>
      <c r="AE176" s="56">
        <v>0.0</v>
      </c>
      <c r="AF176" s="56">
        <v>0.0</v>
      </c>
    </row>
    <row r="177" ht="14.25" customHeight="1">
      <c r="A177" s="7" t="s">
        <v>421</v>
      </c>
      <c r="B177" s="88">
        <v>1.0</v>
      </c>
      <c r="C177" s="90" t="s">
        <v>17</v>
      </c>
      <c r="D177" s="90">
        <v>31.0</v>
      </c>
      <c r="E177" s="91">
        <f t="shared" si="1"/>
        <v>5.546540726</v>
      </c>
      <c r="F177" s="91">
        <f t="shared" si="2"/>
        <v>171.9427625</v>
      </c>
      <c r="G177" s="56" t="s">
        <v>17</v>
      </c>
      <c r="H177" s="56">
        <v>0.231105863590498</v>
      </c>
      <c r="I177" s="56">
        <v>0.0</v>
      </c>
      <c r="J177" s="56">
        <v>0.0</v>
      </c>
      <c r="K177" s="56">
        <v>0.0</v>
      </c>
      <c r="L177" s="56">
        <v>0.0</v>
      </c>
      <c r="M177" s="56">
        <v>0.0</v>
      </c>
      <c r="N177" s="56">
        <v>0.0</v>
      </c>
      <c r="O177" s="56">
        <v>0.001724281114756864</v>
      </c>
      <c r="P177" s="56">
        <v>0.02900804119253051</v>
      </c>
      <c r="Q177" s="56">
        <v>0.1813585671859265</v>
      </c>
      <c r="R177" s="56">
        <v>0.3691558841900336</v>
      </c>
      <c r="S177" s="56">
        <v>0.5239644831558425</v>
      </c>
      <c r="T177" s="56">
        <v>0.6298115311197573</v>
      </c>
      <c r="U177" s="56">
        <v>0.6947587574691136</v>
      </c>
      <c r="V177" s="56">
        <v>0.7139335425770733</v>
      </c>
      <c r="W177" s="56">
        <v>0.6876592592910883</v>
      </c>
      <c r="X177" s="56">
        <v>0.6262062773053476</v>
      </c>
      <c r="Y177" s="56">
        <v>0.518530953701194</v>
      </c>
      <c r="Z177" s="56">
        <v>0.3639079514107325</v>
      </c>
      <c r="AA177" s="56">
        <v>0.180047850005736</v>
      </c>
      <c r="AB177" s="56">
        <v>0.02647334645281933</v>
      </c>
      <c r="AC177" s="56">
        <v>0.0</v>
      </c>
      <c r="AD177" s="56">
        <v>0.0</v>
      </c>
      <c r="AE177" s="56">
        <v>0.0</v>
      </c>
      <c r="AF177" s="56">
        <v>0.0</v>
      </c>
    </row>
    <row r="178" ht="14.25" customHeight="1">
      <c r="A178" s="7" t="s">
        <v>421</v>
      </c>
      <c r="B178" s="88">
        <v>2.0</v>
      </c>
      <c r="C178" s="90" t="s">
        <v>18</v>
      </c>
      <c r="D178" s="90">
        <v>28.0</v>
      </c>
      <c r="E178" s="91">
        <f t="shared" si="1"/>
        <v>5.426037555</v>
      </c>
      <c r="F178" s="91">
        <f t="shared" si="2"/>
        <v>151.9290515</v>
      </c>
      <c r="G178" s="56" t="s">
        <v>18</v>
      </c>
      <c r="H178" s="56">
        <v>0.2260848981055752</v>
      </c>
      <c r="I178" s="56">
        <v>0.0</v>
      </c>
      <c r="J178" s="56">
        <v>0.0</v>
      </c>
      <c r="K178" s="56">
        <v>0.0</v>
      </c>
      <c r="L178" s="56">
        <v>0.0</v>
      </c>
      <c r="M178" s="56">
        <v>0.0</v>
      </c>
      <c r="N178" s="56">
        <v>0.0</v>
      </c>
      <c r="O178" s="56">
        <v>0.0</v>
      </c>
      <c r="P178" s="56">
        <v>0.01634450229290239</v>
      </c>
      <c r="Q178" s="56">
        <v>0.1499090639045083</v>
      </c>
      <c r="R178" s="56">
        <v>0.3418037741954112</v>
      </c>
      <c r="S178" s="56">
        <v>0.5017151556950047</v>
      </c>
      <c r="T178" s="56">
        <v>0.6146753461499282</v>
      </c>
      <c r="U178" s="56">
        <v>0.685091533634976</v>
      </c>
      <c r="V178" s="56">
        <v>0.7102179812697086</v>
      </c>
      <c r="W178" s="56">
        <v>0.6929245870818481</v>
      </c>
      <c r="X178" s="56">
        <v>0.6307436862230269</v>
      </c>
      <c r="Y178" s="56">
        <v>0.5220845354647909</v>
      </c>
      <c r="Z178" s="56">
        <v>0.3643911862817198</v>
      </c>
      <c r="AA178" s="56">
        <v>0.1769722283734362</v>
      </c>
      <c r="AB178" s="56">
        <v>0.01916397396654335</v>
      </c>
      <c r="AC178" s="56">
        <v>0.0</v>
      </c>
      <c r="AD178" s="56">
        <v>0.0</v>
      </c>
      <c r="AE178" s="56">
        <v>0.0</v>
      </c>
      <c r="AF178" s="56">
        <v>0.0</v>
      </c>
    </row>
    <row r="179" ht="14.25" customHeight="1">
      <c r="A179" s="7" t="s">
        <v>421</v>
      </c>
      <c r="B179" s="88">
        <v>3.0</v>
      </c>
      <c r="C179" s="92" t="s">
        <v>19</v>
      </c>
      <c r="D179" s="92">
        <v>31.0</v>
      </c>
      <c r="E179" s="93">
        <f t="shared" si="1"/>
        <v>4.952100088</v>
      </c>
      <c r="F179" s="93">
        <f t="shared" si="2"/>
        <v>153.5151027</v>
      </c>
      <c r="G179" s="56" t="s">
        <v>19</v>
      </c>
      <c r="H179" s="56">
        <v>0.2063375036788256</v>
      </c>
      <c r="I179" s="56">
        <v>0.0</v>
      </c>
      <c r="J179" s="56">
        <v>0.0</v>
      </c>
      <c r="K179" s="56">
        <v>0.0</v>
      </c>
      <c r="L179" s="56">
        <v>0.0</v>
      </c>
      <c r="M179" s="56">
        <v>0.0</v>
      </c>
      <c r="N179" s="56">
        <v>0.0</v>
      </c>
      <c r="O179" s="56">
        <v>0.0</v>
      </c>
      <c r="P179" s="56">
        <v>0.004003695534681178</v>
      </c>
      <c r="Q179" s="56">
        <v>0.132392123847851</v>
      </c>
      <c r="R179" s="56">
        <v>0.318491312386134</v>
      </c>
      <c r="S179" s="56">
        <v>0.473102205432578</v>
      </c>
      <c r="T179" s="56">
        <v>0.5831559369120649</v>
      </c>
      <c r="U179" s="56">
        <v>0.6482751497837176</v>
      </c>
      <c r="V179" s="56">
        <v>0.6632073628418981</v>
      </c>
      <c r="W179" s="56">
        <v>0.6394326203828142</v>
      </c>
      <c r="X179" s="56">
        <v>0.5779157977296261</v>
      </c>
      <c r="Y179" s="56">
        <v>0.4719121161366745</v>
      </c>
      <c r="Z179" s="56">
        <v>0.3094853795405858</v>
      </c>
      <c r="AA179" s="56">
        <v>0.1300462413067666</v>
      </c>
      <c r="AB179" s="56">
        <v>6.801464564216744E-4</v>
      </c>
      <c r="AC179" s="56">
        <v>0.0</v>
      </c>
      <c r="AD179" s="56">
        <v>0.0</v>
      </c>
      <c r="AE179" s="56">
        <v>0.0</v>
      </c>
      <c r="AF179" s="56">
        <v>0.0</v>
      </c>
    </row>
    <row r="180" ht="14.25" customHeight="1">
      <c r="A180" s="7" t="s">
        <v>421</v>
      </c>
      <c r="B180" s="88">
        <v>4.0</v>
      </c>
      <c r="C180" s="92" t="s">
        <v>20</v>
      </c>
      <c r="D180" s="92">
        <v>30.0</v>
      </c>
      <c r="E180" s="93">
        <f t="shared" si="1"/>
        <v>3.891530421</v>
      </c>
      <c r="F180" s="93">
        <f t="shared" si="2"/>
        <v>116.7459126</v>
      </c>
      <c r="G180" s="56" t="s">
        <v>20</v>
      </c>
      <c r="H180" s="56">
        <v>0.1621471008830684</v>
      </c>
      <c r="I180" s="56">
        <v>0.0</v>
      </c>
      <c r="J180" s="56">
        <v>0.0</v>
      </c>
      <c r="K180" s="56">
        <v>0.0</v>
      </c>
      <c r="L180" s="56">
        <v>0.0</v>
      </c>
      <c r="M180" s="56">
        <v>0.0</v>
      </c>
      <c r="N180" s="56">
        <v>0.0</v>
      </c>
      <c r="O180" s="56">
        <v>0.0</v>
      </c>
      <c r="P180" s="56">
        <v>0.0</v>
      </c>
      <c r="Q180" s="56">
        <v>0.1019291583051858</v>
      </c>
      <c r="R180" s="56">
        <v>0.2626327502037479</v>
      </c>
      <c r="S180" s="56">
        <v>0.3966357184488117</v>
      </c>
      <c r="T180" s="56">
        <v>0.4898256356381303</v>
      </c>
      <c r="U180" s="56">
        <v>0.5116469063376302</v>
      </c>
      <c r="V180" s="56">
        <v>0.5353234878217296</v>
      </c>
      <c r="W180" s="56">
        <v>0.5145098786649889</v>
      </c>
      <c r="X180" s="56">
        <v>0.4633144752398902</v>
      </c>
      <c r="Y180" s="56">
        <v>0.3585232144668413</v>
      </c>
      <c r="Z180" s="56">
        <v>0.2170324445452119</v>
      </c>
      <c r="AA180" s="56">
        <v>0.04015675152147394</v>
      </c>
      <c r="AB180" s="56">
        <v>0.0</v>
      </c>
      <c r="AC180" s="56">
        <v>0.0</v>
      </c>
      <c r="AD180" s="56">
        <v>0.0</v>
      </c>
      <c r="AE180" s="56">
        <v>0.0</v>
      </c>
      <c r="AF180" s="56">
        <v>0.0</v>
      </c>
    </row>
    <row r="181" ht="14.25" customHeight="1">
      <c r="A181" s="7" t="s">
        <v>421</v>
      </c>
      <c r="B181" s="88">
        <v>5.0</v>
      </c>
      <c r="C181" s="92" t="s">
        <v>21</v>
      </c>
      <c r="D181" s="92">
        <v>31.0</v>
      </c>
      <c r="E181" s="93">
        <f t="shared" si="1"/>
        <v>2.80036637</v>
      </c>
      <c r="F181" s="93">
        <f t="shared" si="2"/>
        <v>86.81135747</v>
      </c>
      <c r="G181" s="56" t="s">
        <v>21</v>
      </c>
      <c r="H181" s="56">
        <v>0.1166819320893072</v>
      </c>
      <c r="I181" s="56">
        <v>0.0</v>
      </c>
      <c r="J181" s="56">
        <v>0.0</v>
      </c>
      <c r="K181" s="56">
        <v>0.0</v>
      </c>
      <c r="L181" s="56">
        <v>0.0</v>
      </c>
      <c r="M181" s="56">
        <v>0.0</v>
      </c>
      <c r="N181" s="56">
        <v>0.0</v>
      </c>
      <c r="O181" s="56">
        <v>0.0</v>
      </c>
      <c r="P181" s="56">
        <v>0.0</v>
      </c>
      <c r="Q181" s="56">
        <v>0.04725285605357177</v>
      </c>
      <c r="R181" s="56">
        <v>0.1833072710175874</v>
      </c>
      <c r="S181" s="56">
        <v>0.290143155631351</v>
      </c>
      <c r="T181" s="56">
        <v>0.3514598141757945</v>
      </c>
      <c r="U181" s="56">
        <v>0.3751078871053579</v>
      </c>
      <c r="V181" s="56">
        <v>0.3970233405558221</v>
      </c>
      <c r="W181" s="56">
        <v>0.3842086781631102</v>
      </c>
      <c r="X181" s="56">
        <v>0.349402337389228</v>
      </c>
      <c r="Y181" s="56">
        <v>0.2590404723699041</v>
      </c>
      <c r="Z181" s="56">
        <v>0.163420557681645</v>
      </c>
      <c r="AA181" s="56">
        <v>0.0</v>
      </c>
      <c r="AB181" s="56">
        <v>0.0</v>
      </c>
      <c r="AC181" s="56">
        <v>0.0</v>
      </c>
      <c r="AD181" s="56">
        <v>0.0</v>
      </c>
      <c r="AE181" s="56">
        <v>0.0</v>
      </c>
      <c r="AF181" s="56">
        <v>0.0</v>
      </c>
    </row>
    <row r="182" ht="14.25" customHeight="1">
      <c r="A182" s="7" t="s">
        <v>421</v>
      </c>
      <c r="B182" s="88">
        <v>6.0</v>
      </c>
      <c r="C182" s="94" t="s">
        <v>22</v>
      </c>
      <c r="D182" s="94">
        <v>30.0</v>
      </c>
      <c r="E182" s="95">
        <f t="shared" si="1"/>
        <v>2.45747299</v>
      </c>
      <c r="F182" s="95">
        <f t="shared" si="2"/>
        <v>73.72418969</v>
      </c>
      <c r="G182" s="56" t="s">
        <v>22</v>
      </c>
      <c r="H182" s="56">
        <v>0.1023947079029498</v>
      </c>
      <c r="I182" s="56">
        <v>0.0</v>
      </c>
      <c r="J182" s="56">
        <v>0.0</v>
      </c>
      <c r="K182" s="56">
        <v>0.0</v>
      </c>
      <c r="L182" s="56">
        <v>0.0</v>
      </c>
      <c r="M182" s="56">
        <v>0.0</v>
      </c>
      <c r="N182" s="56">
        <v>0.0</v>
      </c>
      <c r="O182" s="56">
        <v>0.0</v>
      </c>
      <c r="P182" s="56">
        <v>0.0</v>
      </c>
      <c r="Q182" s="56">
        <v>9.849335823478174E-4</v>
      </c>
      <c r="R182" s="56">
        <v>0.1468850171536977</v>
      </c>
      <c r="S182" s="56">
        <v>0.2524751942489635</v>
      </c>
      <c r="T182" s="56">
        <v>0.3183997641724272</v>
      </c>
      <c r="U182" s="56">
        <v>0.3422361888969697</v>
      </c>
      <c r="V182" s="56">
        <v>0.3614215047594123</v>
      </c>
      <c r="W182" s="56">
        <v>0.3439434984412488</v>
      </c>
      <c r="X182" s="56">
        <v>0.31908681156181</v>
      </c>
      <c r="Y182" s="56">
        <v>0.2346627991259921</v>
      </c>
      <c r="Z182" s="56">
        <v>0.1373772777279253</v>
      </c>
      <c r="AA182" s="56">
        <v>0.0</v>
      </c>
      <c r="AB182" s="56">
        <v>0.0</v>
      </c>
      <c r="AC182" s="56">
        <v>0.0</v>
      </c>
      <c r="AD182" s="56">
        <v>0.0</v>
      </c>
      <c r="AE182" s="56">
        <v>0.0</v>
      </c>
      <c r="AF182" s="56">
        <v>0.0</v>
      </c>
    </row>
    <row r="183" ht="14.25" customHeight="1">
      <c r="A183" s="7" t="s">
        <v>421</v>
      </c>
      <c r="B183" s="88">
        <v>7.0</v>
      </c>
      <c r="C183" s="94" t="s">
        <v>23</v>
      </c>
      <c r="D183" s="94">
        <v>31.0</v>
      </c>
      <c r="E183" s="95">
        <f t="shared" si="1"/>
        <v>2.470241911</v>
      </c>
      <c r="F183" s="95">
        <f t="shared" si="2"/>
        <v>76.57749923</v>
      </c>
      <c r="G183" s="56" t="s">
        <v>23</v>
      </c>
      <c r="H183" s="56">
        <v>0.1029267462793581</v>
      </c>
      <c r="I183" s="56">
        <v>0.0</v>
      </c>
      <c r="J183" s="56">
        <v>0.0</v>
      </c>
      <c r="K183" s="56">
        <v>0.0</v>
      </c>
      <c r="L183" s="56">
        <v>0.0</v>
      </c>
      <c r="M183" s="56">
        <v>0.0</v>
      </c>
      <c r="N183" s="56">
        <v>0.0</v>
      </c>
      <c r="O183" s="56">
        <v>0.0</v>
      </c>
      <c r="P183" s="56">
        <v>0.0</v>
      </c>
      <c r="Q183" s="56">
        <v>0.001493701948042417</v>
      </c>
      <c r="R183" s="56">
        <v>0.1443397545537187</v>
      </c>
      <c r="S183" s="56">
        <v>0.2458790014495462</v>
      </c>
      <c r="T183" s="56">
        <v>0.3100428101597228</v>
      </c>
      <c r="U183" s="56">
        <v>0.3454291748547508</v>
      </c>
      <c r="V183" s="56">
        <v>0.3578423062543002</v>
      </c>
      <c r="W183" s="56">
        <v>0.3477205120231041</v>
      </c>
      <c r="X183" s="56">
        <v>0.3027621605617324</v>
      </c>
      <c r="Y183" s="56">
        <v>0.2356256030925674</v>
      </c>
      <c r="Z183" s="56">
        <v>0.1791068858071081</v>
      </c>
      <c r="AA183" s="56">
        <v>0.0</v>
      </c>
      <c r="AB183" s="56">
        <v>0.0</v>
      </c>
      <c r="AC183" s="56">
        <v>0.0</v>
      </c>
      <c r="AD183" s="56">
        <v>0.0</v>
      </c>
      <c r="AE183" s="56">
        <v>0.0</v>
      </c>
      <c r="AF183" s="56">
        <v>0.0</v>
      </c>
    </row>
    <row r="184" ht="14.25" customHeight="1">
      <c r="A184" s="7" t="s">
        <v>421</v>
      </c>
      <c r="B184" s="88">
        <v>8.0</v>
      </c>
      <c r="C184" s="94" t="s">
        <v>24</v>
      </c>
      <c r="D184" s="94">
        <v>31.0</v>
      </c>
      <c r="E184" s="95">
        <f t="shared" si="1"/>
        <v>2.847018462</v>
      </c>
      <c r="F184" s="95">
        <f t="shared" si="2"/>
        <v>88.25757231</v>
      </c>
      <c r="G184" s="56" t="s">
        <v>24</v>
      </c>
      <c r="H184" s="56">
        <v>0.1186257692370507</v>
      </c>
      <c r="I184" s="56">
        <v>0.0</v>
      </c>
      <c r="J184" s="56">
        <v>0.0</v>
      </c>
      <c r="K184" s="56">
        <v>0.0</v>
      </c>
      <c r="L184" s="56">
        <v>0.0</v>
      </c>
      <c r="M184" s="56">
        <v>0.0</v>
      </c>
      <c r="N184" s="56">
        <v>0.0</v>
      </c>
      <c r="O184" s="56">
        <v>0.0</v>
      </c>
      <c r="P184" s="56">
        <v>0.0</v>
      </c>
      <c r="Q184" s="56">
        <v>0.05426854122925189</v>
      </c>
      <c r="R184" s="56">
        <v>0.1851365712436555</v>
      </c>
      <c r="S184" s="56">
        <v>0.2840587727686373</v>
      </c>
      <c r="T184" s="56">
        <v>0.3703248425451517</v>
      </c>
      <c r="U184" s="56">
        <v>0.3848710542377776</v>
      </c>
      <c r="V184" s="56">
        <v>0.3867430049653335</v>
      </c>
      <c r="W184" s="56">
        <v>0.373262477596691</v>
      </c>
      <c r="X184" s="56">
        <v>0.3467028501881633</v>
      </c>
      <c r="Y184" s="56">
        <v>0.2657230615215594</v>
      </c>
      <c r="Z184" s="56">
        <v>0.1719862656717847</v>
      </c>
      <c r="AA184" s="56">
        <v>0.02394101972121204</v>
      </c>
      <c r="AB184" s="56">
        <v>0.0</v>
      </c>
      <c r="AC184" s="56">
        <v>0.0</v>
      </c>
      <c r="AD184" s="56">
        <v>0.0</v>
      </c>
      <c r="AE184" s="56">
        <v>0.0</v>
      </c>
      <c r="AF184" s="56">
        <v>0.0</v>
      </c>
    </row>
    <row r="185" ht="14.25" customHeight="1">
      <c r="A185" s="7" t="s">
        <v>421</v>
      </c>
      <c r="B185" s="88">
        <v>9.0</v>
      </c>
      <c r="C185" s="76" t="s">
        <v>25</v>
      </c>
      <c r="D185" s="76">
        <v>30.0</v>
      </c>
      <c r="E185" s="96">
        <f t="shared" si="1"/>
        <v>3.751039799</v>
      </c>
      <c r="F185" s="96">
        <f t="shared" si="2"/>
        <v>112.531194</v>
      </c>
      <c r="G185" s="56" t="s">
        <v>25</v>
      </c>
      <c r="H185" s="56">
        <v>0.1562933249460749</v>
      </c>
      <c r="I185" s="56">
        <v>0.0</v>
      </c>
      <c r="J185" s="56">
        <v>0.0</v>
      </c>
      <c r="K185" s="56">
        <v>0.0</v>
      </c>
      <c r="L185" s="56">
        <v>0.0</v>
      </c>
      <c r="M185" s="56">
        <v>0.0</v>
      </c>
      <c r="N185" s="56">
        <v>0.0</v>
      </c>
      <c r="O185" s="56">
        <v>0.0</v>
      </c>
      <c r="P185" s="56">
        <v>0.005347443710276359</v>
      </c>
      <c r="Q185" s="56">
        <v>0.1238099328424411</v>
      </c>
      <c r="R185" s="56">
        <v>0.2664312743484051</v>
      </c>
      <c r="S185" s="56">
        <v>0.3850407531616046</v>
      </c>
      <c r="T185" s="56">
        <v>0.4703880817309165</v>
      </c>
      <c r="U185" s="56">
        <v>0.4875587037751432</v>
      </c>
      <c r="V185" s="56">
        <v>0.508828751633589</v>
      </c>
      <c r="W185" s="56">
        <v>0.4855897733016699</v>
      </c>
      <c r="X185" s="56">
        <v>0.4264804475572205</v>
      </c>
      <c r="Y185" s="56">
        <v>0.3308128614794794</v>
      </c>
      <c r="Z185" s="56">
        <v>0.1943956557342082</v>
      </c>
      <c r="AA185" s="56">
        <v>0.06635611943084399</v>
      </c>
      <c r="AB185" s="56">
        <v>0.0</v>
      </c>
      <c r="AC185" s="56">
        <v>0.0</v>
      </c>
      <c r="AD185" s="56">
        <v>0.0</v>
      </c>
      <c r="AE185" s="56">
        <v>0.0</v>
      </c>
      <c r="AF185" s="56">
        <v>0.0</v>
      </c>
    </row>
    <row r="186" ht="14.25" customHeight="1">
      <c r="A186" s="7" t="s">
        <v>421</v>
      </c>
      <c r="B186" s="88">
        <v>10.0</v>
      </c>
      <c r="C186" s="76" t="s">
        <v>26</v>
      </c>
      <c r="D186" s="76">
        <v>31.0</v>
      </c>
      <c r="E186" s="96">
        <f t="shared" si="1"/>
        <v>4.41060946</v>
      </c>
      <c r="F186" s="96">
        <f t="shared" si="2"/>
        <v>136.7288933</v>
      </c>
      <c r="G186" s="56" t="s">
        <v>26</v>
      </c>
      <c r="H186" s="56">
        <v>0.1837753941759792</v>
      </c>
      <c r="I186" s="56">
        <v>0.0</v>
      </c>
      <c r="J186" s="56">
        <v>0.0</v>
      </c>
      <c r="K186" s="56">
        <v>0.0</v>
      </c>
      <c r="L186" s="56">
        <v>0.0</v>
      </c>
      <c r="M186" s="56">
        <v>0.0</v>
      </c>
      <c r="N186" s="56">
        <v>0.0</v>
      </c>
      <c r="O186" s="56">
        <v>1.805703720658152E-4</v>
      </c>
      <c r="P186" s="56">
        <v>0.04317283690576146</v>
      </c>
      <c r="Q186" s="56">
        <v>0.1891138590171606</v>
      </c>
      <c r="R186" s="56">
        <v>0.3371883418788024</v>
      </c>
      <c r="S186" s="56">
        <v>0.4574791269742729</v>
      </c>
      <c r="T186" s="56">
        <v>0.5382135391056546</v>
      </c>
      <c r="U186" s="56">
        <v>0.5870728616361238</v>
      </c>
      <c r="V186" s="56">
        <v>0.5827252827550435</v>
      </c>
      <c r="W186" s="56">
        <v>0.5414826952711971</v>
      </c>
      <c r="X186" s="56">
        <v>0.4658150532384279</v>
      </c>
      <c r="Y186" s="56">
        <v>0.3669884048532997</v>
      </c>
      <c r="Z186" s="56">
        <v>0.2176445985287863</v>
      </c>
      <c r="AA186" s="56">
        <v>0.08353228968690428</v>
      </c>
      <c r="AB186" s="56">
        <v>0.0</v>
      </c>
      <c r="AC186" s="56">
        <v>0.0</v>
      </c>
      <c r="AD186" s="56">
        <v>0.0</v>
      </c>
      <c r="AE186" s="56">
        <v>0.0</v>
      </c>
      <c r="AF186" s="56">
        <v>0.0</v>
      </c>
    </row>
    <row r="187" ht="14.25" customHeight="1">
      <c r="A187" s="7" t="s">
        <v>421</v>
      </c>
      <c r="B187" s="88">
        <v>11.0</v>
      </c>
      <c r="C187" s="76" t="s">
        <v>27</v>
      </c>
      <c r="D187" s="76">
        <v>30.0</v>
      </c>
      <c r="E187" s="96">
        <f t="shared" si="1"/>
        <v>5.243850647</v>
      </c>
      <c r="F187" s="96">
        <f t="shared" si="2"/>
        <v>157.3155194</v>
      </c>
      <c r="G187" s="56" t="s">
        <v>27</v>
      </c>
      <c r="H187" s="56">
        <v>0.2184937769382685</v>
      </c>
      <c r="I187" s="56">
        <v>0.0</v>
      </c>
      <c r="J187" s="56">
        <v>0.0</v>
      </c>
      <c r="K187" s="56">
        <v>0.0</v>
      </c>
      <c r="L187" s="56">
        <v>0.0</v>
      </c>
      <c r="M187" s="56">
        <v>0.0</v>
      </c>
      <c r="N187" s="56">
        <v>0.0</v>
      </c>
      <c r="O187" s="56">
        <v>0.008437322060591675</v>
      </c>
      <c r="P187" s="56">
        <v>0.0684006125368784</v>
      </c>
      <c r="Q187" s="56">
        <v>0.2385201512890241</v>
      </c>
      <c r="R187" s="56">
        <v>0.4048585121939023</v>
      </c>
      <c r="S187" s="56">
        <v>0.5349306471798754</v>
      </c>
      <c r="T187" s="56">
        <v>0.6247042328493763</v>
      </c>
      <c r="U187" s="56">
        <v>0.6801300542644686</v>
      </c>
      <c r="V187" s="56">
        <v>0.6757788800589923</v>
      </c>
      <c r="W187" s="56">
        <v>0.6384653453655484</v>
      </c>
      <c r="X187" s="56">
        <v>0.5577430087497824</v>
      </c>
      <c r="Y187" s="56">
        <v>0.4318747890796634</v>
      </c>
      <c r="Z187" s="56">
        <v>0.2733398383577283</v>
      </c>
      <c r="AA187" s="56">
        <v>0.0999033733321077</v>
      </c>
      <c r="AB187" s="56">
        <v>0.006763879200505436</v>
      </c>
      <c r="AC187" s="56">
        <v>0.0</v>
      </c>
      <c r="AD187" s="56">
        <v>0.0</v>
      </c>
      <c r="AE187" s="56">
        <v>0.0</v>
      </c>
      <c r="AF187" s="56">
        <v>0.0</v>
      </c>
    </row>
    <row r="188" ht="14.25" customHeight="1">
      <c r="A188" s="7" t="s">
        <v>421</v>
      </c>
      <c r="B188" s="88">
        <v>12.0</v>
      </c>
      <c r="C188" s="90" t="s">
        <v>28</v>
      </c>
      <c r="D188" s="90">
        <v>31.0</v>
      </c>
      <c r="E188" s="91">
        <f t="shared" si="1"/>
        <v>5.512890225</v>
      </c>
      <c r="F188" s="91">
        <f t="shared" si="2"/>
        <v>170.899597</v>
      </c>
      <c r="G188" s="56" t="s">
        <v>28</v>
      </c>
      <c r="H188" s="56">
        <v>0.2297037593950805</v>
      </c>
      <c r="I188" s="56">
        <v>0.0</v>
      </c>
      <c r="J188" s="56">
        <v>0.0</v>
      </c>
      <c r="K188" s="56">
        <v>0.0</v>
      </c>
      <c r="L188" s="56">
        <v>0.0</v>
      </c>
      <c r="M188" s="56">
        <v>0.0</v>
      </c>
      <c r="N188" s="56">
        <v>0.0</v>
      </c>
      <c r="O188" s="56">
        <v>0.01063068116967074</v>
      </c>
      <c r="P188" s="56">
        <v>0.05613215495812075</v>
      </c>
      <c r="Q188" s="56">
        <v>0.2281470239334192</v>
      </c>
      <c r="R188" s="56">
        <v>0.4069554401427375</v>
      </c>
      <c r="S188" s="56">
        <v>0.5459179451817602</v>
      </c>
      <c r="T188" s="56">
        <v>0.6453852185528715</v>
      </c>
      <c r="U188" s="56">
        <v>0.6945352330922514</v>
      </c>
      <c r="V188" s="56">
        <v>0.7020445652039639</v>
      </c>
      <c r="W188" s="56">
        <v>0.6708282586312074</v>
      </c>
      <c r="X188" s="56">
        <v>0.5939267086126908</v>
      </c>
      <c r="Y188" s="56">
        <v>0.4751757717195788</v>
      </c>
      <c r="Z188" s="56">
        <v>0.3214267755017159</v>
      </c>
      <c r="AA188" s="56">
        <v>0.1443258745220293</v>
      </c>
      <c r="AB188" s="56">
        <v>0.01745857425991518</v>
      </c>
      <c r="AC188" s="56">
        <v>0.0</v>
      </c>
      <c r="AD188" s="56">
        <v>0.0</v>
      </c>
      <c r="AE188" s="56">
        <v>0.0</v>
      </c>
      <c r="AF188" s="56">
        <v>0.0</v>
      </c>
    </row>
    <row r="189" ht="14.25" customHeight="1">
      <c r="A189" s="7" t="s">
        <v>468</v>
      </c>
      <c r="B189" s="88" t="s">
        <v>465</v>
      </c>
      <c r="C189" s="7" t="s">
        <v>466</v>
      </c>
      <c r="D189" s="7">
        <v>365.0</v>
      </c>
      <c r="E189" s="89">
        <f t="shared" si="1"/>
        <v>3.995195891</v>
      </c>
      <c r="F189" s="89">
        <f t="shared" si="2"/>
        <v>1458.2465</v>
      </c>
      <c r="G189" s="56" t="s">
        <v>466</v>
      </c>
      <c r="H189" s="56">
        <v>0.1664664954467501</v>
      </c>
      <c r="I189" s="56">
        <v>0.0</v>
      </c>
      <c r="J189" s="56">
        <v>0.0</v>
      </c>
      <c r="K189" s="56">
        <v>0.0</v>
      </c>
      <c r="L189" s="56">
        <v>0.0</v>
      </c>
      <c r="M189" s="56">
        <v>0.0</v>
      </c>
      <c r="N189" s="56">
        <v>0.0</v>
      </c>
      <c r="O189" s="56">
        <v>0.001833980383988139</v>
      </c>
      <c r="P189" s="56">
        <v>0.01372547148384161</v>
      </c>
      <c r="Q189" s="56">
        <v>0.117033507823528</v>
      </c>
      <c r="R189" s="56">
        <v>0.3058744944554276</v>
      </c>
      <c r="S189" s="56">
        <v>0.4384481141585001</v>
      </c>
      <c r="T189" s="56">
        <v>0.5157387730584183</v>
      </c>
      <c r="U189" s="56">
        <v>0.5425820913351224</v>
      </c>
      <c r="V189" s="56">
        <v>0.548765399642105</v>
      </c>
      <c r="W189" s="56">
        <v>0.5170287420728241</v>
      </c>
      <c r="X189" s="56">
        <v>0.4538251866582039</v>
      </c>
      <c r="Y189" s="56">
        <v>0.3455979776177671</v>
      </c>
      <c r="Z189" s="56">
        <v>0.1590909200238934</v>
      </c>
      <c r="AA189" s="56">
        <v>0.03152796749658413</v>
      </c>
      <c r="AB189" s="56">
        <v>0.004123264511799744</v>
      </c>
      <c r="AC189" s="56">
        <v>0.0</v>
      </c>
      <c r="AD189" s="56">
        <v>0.0</v>
      </c>
      <c r="AE189" s="56">
        <v>0.0</v>
      </c>
      <c r="AF189" s="56">
        <v>0.0</v>
      </c>
    </row>
    <row r="190" ht="14.25" customHeight="1">
      <c r="A190" s="7" t="s">
        <v>468</v>
      </c>
      <c r="B190" s="88">
        <v>1.0</v>
      </c>
      <c r="C190" s="90" t="s">
        <v>17</v>
      </c>
      <c r="D190" s="90">
        <v>31.0</v>
      </c>
      <c r="E190" s="91">
        <f t="shared" si="1"/>
        <v>5.652156787</v>
      </c>
      <c r="F190" s="91">
        <f t="shared" si="2"/>
        <v>175.2168604</v>
      </c>
      <c r="G190" s="56" t="s">
        <v>17</v>
      </c>
      <c r="H190" s="56">
        <v>0.2355065327858407</v>
      </c>
      <c r="I190" s="56">
        <v>0.0</v>
      </c>
      <c r="J190" s="56">
        <v>0.0</v>
      </c>
      <c r="K190" s="56">
        <v>0.0</v>
      </c>
      <c r="L190" s="56">
        <v>0.0</v>
      </c>
      <c r="M190" s="56">
        <v>0.0</v>
      </c>
      <c r="N190" s="56">
        <v>0.0</v>
      </c>
      <c r="O190" s="56">
        <v>0.001996055311813101</v>
      </c>
      <c r="P190" s="56">
        <v>0.02336863262038641</v>
      </c>
      <c r="Q190" s="56">
        <v>0.2381653941302682</v>
      </c>
      <c r="R190" s="56">
        <v>0.4240525404948443</v>
      </c>
      <c r="S190" s="56">
        <v>0.569505393750733</v>
      </c>
      <c r="T190" s="56">
        <v>0.6745203884148955</v>
      </c>
      <c r="U190" s="56">
        <v>0.7250137470608353</v>
      </c>
      <c r="V190" s="56">
        <v>0.7282982269482015</v>
      </c>
      <c r="W190" s="56">
        <v>0.6916272284069702</v>
      </c>
      <c r="X190" s="56">
        <v>0.6072143199954515</v>
      </c>
      <c r="Y190" s="56">
        <v>0.4899184954769206</v>
      </c>
      <c r="Z190" s="56">
        <v>0.3233818178680171</v>
      </c>
      <c r="AA190" s="56">
        <v>0.1383026689606935</v>
      </c>
      <c r="AB190" s="56">
        <v>0.01679187742014626</v>
      </c>
      <c r="AC190" s="56">
        <v>0.0</v>
      </c>
      <c r="AD190" s="56">
        <v>0.0</v>
      </c>
      <c r="AE190" s="56">
        <v>0.0</v>
      </c>
      <c r="AF190" s="56">
        <v>0.0</v>
      </c>
    </row>
    <row r="191" ht="14.25" customHeight="1">
      <c r="A191" s="7" t="s">
        <v>468</v>
      </c>
      <c r="B191" s="88">
        <v>2.0</v>
      </c>
      <c r="C191" s="90" t="s">
        <v>18</v>
      </c>
      <c r="D191" s="90">
        <v>28.0</v>
      </c>
      <c r="E191" s="91">
        <f t="shared" si="1"/>
        <v>5.436795179</v>
      </c>
      <c r="F191" s="91">
        <f t="shared" si="2"/>
        <v>152.230265</v>
      </c>
      <c r="G191" s="56" t="s">
        <v>18</v>
      </c>
      <c r="H191" s="56">
        <v>0.2265331324687307</v>
      </c>
      <c r="I191" s="56">
        <v>0.0</v>
      </c>
      <c r="J191" s="56">
        <v>0.0</v>
      </c>
      <c r="K191" s="56">
        <v>0.0</v>
      </c>
      <c r="L191" s="56">
        <v>0.0</v>
      </c>
      <c r="M191" s="56">
        <v>0.0</v>
      </c>
      <c r="N191" s="56">
        <v>0.0</v>
      </c>
      <c r="O191" s="56">
        <v>0.0</v>
      </c>
      <c r="P191" s="56">
        <v>0.01552860271703476</v>
      </c>
      <c r="Q191" s="56">
        <v>0.2036502901948904</v>
      </c>
      <c r="R191" s="56">
        <v>0.3995013099285944</v>
      </c>
      <c r="S191" s="56">
        <v>0.55237891458952</v>
      </c>
      <c r="T191" s="56">
        <v>0.6621246694037667</v>
      </c>
      <c r="U191" s="56">
        <v>0.7164320815398743</v>
      </c>
      <c r="V191" s="56">
        <v>0.7224757144522522</v>
      </c>
      <c r="W191" s="56">
        <v>0.6852113755018969</v>
      </c>
      <c r="X191" s="56">
        <v>0.6075484767015074</v>
      </c>
      <c r="Y191" s="56">
        <v>0.4828312062791213</v>
      </c>
      <c r="Z191" s="56">
        <v>0.3241649222578498</v>
      </c>
      <c r="AA191" s="56">
        <v>0.05380366210574482</v>
      </c>
      <c r="AB191" s="56">
        <v>0.01114395357748419</v>
      </c>
      <c r="AC191" s="56">
        <v>0.0</v>
      </c>
      <c r="AD191" s="56">
        <v>0.0</v>
      </c>
      <c r="AE191" s="56">
        <v>0.0</v>
      </c>
      <c r="AF191" s="56">
        <v>0.0</v>
      </c>
    </row>
    <row r="192" ht="14.25" customHeight="1">
      <c r="A192" s="7" t="s">
        <v>468</v>
      </c>
      <c r="B192" s="88">
        <v>3.0</v>
      </c>
      <c r="C192" s="92" t="s">
        <v>19</v>
      </c>
      <c r="D192" s="92">
        <v>31.0</v>
      </c>
      <c r="E192" s="93">
        <f t="shared" si="1"/>
        <v>4.793228393</v>
      </c>
      <c r="F192" s="93">
        <f t="shared" si="2"/>
        <v>148.5900802</v>
      </c>
      <c r="G192" s="56" t="s">
        <v>19</v>
      </c>
      <c r="H192" s="56">
        <v>0.1997178496967324</v>
      </c>
      <c r="I192" s="56">
        <v>0.0</v>
      </c>
      <c r="J192" s="56">
        <v>0.0</v>
      </c>
      <c r="K192" s="56">
        <v>0.0</v>
      </c>
      <c r="L192" s="56">
        <v>0.0</v>
      </c>
      <c r="M192" s="56">
        <v>0.0</v>
      </c>
      <c r="N192" s="56">
        <v>0.0</v>
      </c>
      <c r="O192" s="56">
        <v>0.0</v>
      </c>
      <c r="P192" s="56">
        <v>0.004473038246942192</v>
      </c>
      <c r="Q192" s="56">
        <v>0.02509728195805089</v>
      </c>
      <c r="R192" s="56">
        <v>0.3705517072250301</v>
      </c>
      <c r="S192" s="56">
        <v>0.5176368158044826</v>
      </c>
      <c r="T192" s="56">
        <v>0.6168627079935788</v>
      </c>
      <c r="U192" s="56">
        <v>0.6628229347457975</v>
      </c>
      <c r="V192" s="56">
        <v>0.672950468601382</v>
      </c>
      <c r="W192" s="56">
        <v>0.6344975627839807</v>
      </c>
      <c r="X192" s="56">
        <v>0.5641133172850928</v>
      </c>
      <c r="Y192" s="56">
        <v>0.4349967595425997</v>
      </c>
      <c r="Z192" s="56">
        <v>0.269745780243807</v>
      </c>
      <c r="AA192" s="56">
        <v>0.01915744573778687</v>
      </c>
      <c r="AB192" s="56">
        <v>3.225725530474536E-4</v>
      </c>
      <c r="AC192" s="56">
        <v>0.0</v>
      </c>
      <c r="AD192" s="56">
        <v>0.0</v>
      </c>
      <c r="AE192" s="56">
        <v>0.0</v>
      </c>
      <c r="AF192" s="56">
        <v>0.0</v>
      </c>
    </row>
    <row r="193" ht="14.25" customHeight="1">
      <c r="A193" s="7" t="s">
        <v>468</v>
      </c>
      <c r="B193" s="88">
        <v>4.0</v>
      </c>
      <c r="C193" s="92" t="s">
        <v>20</v>
      </c>
      <c r="D193" s="92">
        <v>30.0</v>
      </c>
      <c r="E193" s="93">
        <f t="shared" si="1"/>
        <v>3.700142291</v>
      </c>
      <c r="F193" s="93">
        <f t="shared" si="2"/>
        <v>111.0042687</v>
      </c>
      <c r="G193" s="56" t="s">
        <v>20</v>
      </c>
      <c r="H193" s="56">
        <v>0.1541725954502487</v>
      </c>
      <c r="I193" s="56">
        <v>0.0</v>
      </c>
      <c r="J193" s="56">
        <v>0.0</v>
      </c>
      <c r="K193" s="56">
        <v>0.0</v>
      </c>
      <c r="L193" s="56">
        <v>0.0</v>
      </c>
      <c r="M193" s="56">
        <v>0.0</v>
      </c>
      <c r="N193" s="56">
        <v>0.0</v>
      </c>
      <c r="O193" s="56">
        <v>0.0</v>
      </c>
      <c r="P193" s="56">
        <v>0.0</v>
      </c>
      <c r="Q193" s="56">
        <v>0.01900175129888482</v>
      </c>
      <c r="R193" s="56">
        <v>0.3123663691455834</v>
      </c>
      <c r="S193" s="56">
        <v>0.4313893991938644</v>
      </c>
      <c r="T193" s="56">
        <v>0.5018699303932084</v>
      </c>
      <c r="U193" s="56">
        <v>0.5125264710840626</v>
      </c>
      <c r="V193" s="56">
        <v>0.5399561547479874</v>
      </c>
      <c r="W193" s="56">
        <v>0.5102021509677186</v>
      </c>
      <c r="X193" s="56">
        <v>0.4452693442906944</v>
      </c>
      <c r="Y193" s="56">
        <v>0.3355043587739338</v>
      </c>
      <c r="Z193" s="56">
        <v>0.08751346500291081</v>
      </c>
      <c r="AA193" s="56">
        <v>0.004542895907120097</v>
      </c>
      <c r="AB193" s="56">
        <v>0.0</v>
      </c>
      <c r="AC193" s="56">
        <v>0.0</v>
      </c>
      <c r="AD193" s="56">
        <v>0.0</v>
      </c>
      <c r="AE193" s="56">
        <v>0.0</v>
      </c>
      <c r="AF193" s="56">
        <v>0.0</v>
      </c>
    </row>
    <row r="194" ht="14.25" customHeight="1">
      <c r="A194" s="7" t="s">
        <v>468</v>
      </c>
      <c r="B194" s="88">
        <v>5.0</v>
      </c>
      <c r="C194" s="92" t="s">
        <v>21</v>
      </c>
      <c r="D194" s="92">
        <v>31.0</v>
      </c>
      <c r="E194" s="93">
        <f t="shared" si="1"/>
        <v>2.634922825</v>
      </c>
      <c r="F194" s="93">
        <f t="shared" si="2"/>
        <v>81.68260758</v>
      </c>
      <c r="G194" s="56" t="s">
        <v>21</v>
      </c>
      <c r="H194" s="56">
        <v>0.1097884510444595</v>
      </c>
      <c r="I194" s="56">
        <v>0.0</v>
      </c>
      <c r="J194" s="56">
        <v>0.0</v>
      </c>
      <c r="K194" s="56">
        <v>0.0</v>
      </c>
      <c r="L194" s="56">
        <v>0.0</v>
      </c>
      <c r="M194" s="56">
        <v>0.0</v>
      </c>
      <c r="N194" s="56">
        <v>0.0</v>
      </c>
      <c r="O194" s="56">
        <v>0.0</v>
      </c>
      <c r="P194" s="56">
        <v>0.0</v>
      </c>
      <c r="Q194" s="56">
        <v>0.008994115236924387</v>
      </c>
      <c r="R194" s="56">
        <v>0.2132775588623116</v>
      </c>
      <c r="S194" s="56">
        <v>0.3028700330752375</v>
      </c>
      <c r="T194" s="56">
        <v>0.3653181775133474</v>
      </c>
      <c r="U194" s="56">
        <v>0.3843844987595539</v>
      </c>
      <c r="V194" s="56">
        <v>0.4036137184673702</v>
      </c>
      <c r="W194" s="56">
        <v>0.3784362476239675</v>
      </c>
      <c r="X194" s="56">
        <v>0.3286667974788891</v>
      </c>
      <c r="Y194" s="56">
        <v>0.2335999434014134</v>
      </c>
      <c r="Z194" s="56">
        <v>0.01576173464801213</v>
      </c>
      <c r="AA194" s="56">
        <v>0.0</v>
      </c>
      <c r="AB194" s="56">
        <v>0.0</v>
      </c>
      <c r="AC194" s="56">
        <v>0.0</v>
      </c>
      <c r="AD194" s="56">
        <v>0.0</v>
      </c>
      <c r="AE194" s="56">
        <v>0.0</v>
      </c>
      <c r="AF194" s="56">
        <v>0.0</v>
      </c>
    </row>
    <row r="195" ht="14.25" customHeight="1">
      <c r="A195" s="7" t="s">
        <v>468</v>
      </c>
      <c r="B195" s="88">
        <v>6.0</v>
      </c>
      <c r="C195" s="94" t="s">
        <v>22</v>
      </c>
      <c r="D195" s="94">
        <v>30.0</v>
      </c>
      <c r="E195" s="95">
        <f t="shared" si="1"/>
        <v>2.138298538</v>
      </c>
      <c r="F195" s="95">
        <f t="shared" si="2"/>
        <v>64.14895615</v>
      </c>
      <c r="G195" s="56" t="s">
        <v>22</v>
      </c>
      <c r="H195" s="56">
        <v>0.08909577243653304</v>
      </c>
      <c r="I195" s="56">
        <v>0.0</v>
      </c>
      <c r="J195" s="56">
        <v>0.0</v>
      </c>
      <c r="K195" s="56">
        <v>0.0</v>
      </c>
      <c r="L195" s="56">
        <v>0.0</v>
      </c>
      <c r="M195" s="56">
        <v>0.0</v>
      </c>
      <c r="N195" s="56">
        <v>0.0</v>
      </c>
      <c r="O195" s="56">
        <v>0.0</v>
      </c>
      <c r="P195" s="56">
        <v>0.0</v>
      </c>
      <c r="Q195" s="56">
        <v>0.001270917694787814</v>
      </c>
      <c r="R195" s="56">
        <v>0.05751789104715924</v>
      </c>
      <c r="S195" s="56">
        <v>0.2536590475388026</v>
      </c>
      <c r="T195" s="56">
        <v>0.3039766974767703</v>
      </c>
      <c r="U195" s="56">
        <v>0.3317566439534431</v>
      </c>
      <c r="V195" s="56">
        <v>0.3430627357772854</v>
      </c>
      <c r="W195" s="56">
        <v>0.3225310309142237</v>
      </c>
      <c r="X195" s="56">
        <v>0.3020928976738279</v>
      </c>
      <c r="Y195" s="56">
        <v>0.209964566758998</v>
      </c>
      <c r="Z195" s="56">
        <v>0.01246610964149459</v>
      </c>
      <c r="AA195" s="56">
        <v>0.0</v>
      </c>
      <c r="AB195" s="56">
        <v>0.0</v>
      </c>
      <c r="AC195" s="56">
        <v>0.0</v>
      </c>
      <c r="AD195" s="56">
        <v>0.0</v>
      </c>
      <c r="AE195" s="56">
        <v>0.0</v>
      </c>
      <c r="AF195" s="56">
        <v>0.0</v>
      </c>
    </row>
    <row r="196" ht="14.25" customHeight="1">
      <c r="A196" s="7" t="s">
        <v>468</v>
      </c>
      <c r="B196" s="88">
        <v>7.0</v>
      </c>
      <c r="C196" s="94" t="s">
        <v>23</v>
      </c>
      <c r="D196" s="94">
        <v>31.0</v>
      </c>
      <c r="E196" s="95">
        <f t="shared" si="1"/>
        <v>2.125292646</v>
      </c>
      <c r="F196" s="95">
        <f t="shared" si="2"/>
        <v>65.88407203</v>
      </c>
      <c r="G196" s="56" t="s">
        <v>23</v>
      </c>
      <c r="H196" s="56">
        <v>0.08855386025773367</v>
      </c>
      <c r="I196" s="56">
        <v>0.0</v>
      </c>
      <c r="J196" s="56">
        <v>0.0</v>
      </c>
      <c r="K196" s="56">
        <v>0.0</v>
      </c>
      <c r="L196" s="56">
        <v>0.0</v>
      </c>
      <c r="M196" s="56">
        <v>0.0</v>
      </c>
      <c r="N196" s="56">
        <v>0.0</v>
      </c>
      <c r="O196" s="56">
        <v>0.0</v>
      </c>
      <c r="P196" s="56">
        <v>0.0</v>
      </c>
      <c r="Q196" s="56">
        <v>0.001741297704058366</v>
      </c>
      <c r="R196" s="56">
        <v>0.07859489088034681</v>
      </c>
      <c r="S196" s="56">
        <v>0.2457082549715349</v>
      </c>
      <c r="T196" s="56">
        <v>0.2903997222553665</v>
      </c>
      <c r="U196" s="56">
        <v>0.3182488925951012</v>
      </c>
      <c r="V196" s="56">
        <v>0.3250370801483086</v>
      </c>
      <c r="W196" s="56">
        <v>0.3233926314834448</v>
      </c>
      <c r="X196" s="56">
        <v>0.3029789369618239</v>
      </c>
      <c r="Y196" s="56">
        <v>0.2229217456197928</v>
      </c>
      <c r="Z196" s="56">
        <v>0.01626919356583027</v>
      </c>
      <c r="AA196" s="56">
        <v>0.0</v>
      </c>
      <c r="AB196" s="56">
        <v>0.0</v>
      </c>
      <c r="AC196" s="56">
        <v>0.0</v>
      </c>
      <c r="AD196" s="56">
        <v>0.0</v>
      </c>
      <c r="AE196" s="56">
        <v>0.0</v>
      </c>
      <c r="AF196" s="56">
        <v>0.0</v>
      </c>
    </row>
    <row r="197" ht="14.25" customHeight="1">
      <c r="A197" s="7" t="s">
        <v>468</v>
      </c>
      <c r="B197" s="88">
        <v>8.0</v>
      </c>
      <c r="C197" s="94" t="s">
        <v>24</v>
      </c>
      <c r="D197" s="94">
        <v>31.0</v>
      </c>
      <c r="E197" s="95">
        <f t="shared" si="1"/>
        <v>2.616678449</v>
      </c>
      <c r="F197" s="95">
        <f t="shared" si="2"/>
        <v>81.11703192</v>
      </c>
      <c r="G197" s="56" t="s">
        <v>24</v>
      </c>
      <c r="H197" s="56">
        <v>0.1090282687136465</v>
      </c>
      <c r="I197" s="56">
        <v>0.0</v>
      </c>
      <c r="J197" s="56">
        <v>0.0</v>
      </c>
      <c r="K197" s="56">
        <v>0.0</v>
      </c>
      <c r="L197" s="56">
        <v>0.0</v>
      </c>
      <c r="M197" s="56">
        <v>0.0</v>
      </c>
      <c r="N197" s="56">
        <v>0.0</v>
      </c>
      <c r="O197" s="56">
        <v>0.0</v>
      </c>
      <c r="P197" s="56">
        <v>0.0</v>
      </c>
      <c r="Q197" s="56">
        <v>0.01275265182922463</v>
      </c>
      <c r="R197" s="56">
        <v>0.2050384672867952</v>
      </c>
      <c r="S197" s="56">
        <v>0.307576078374428</v>
      </c>
      <c r="T197" s="56">
        <v>0.3744750067292497</v>
      </c>
      <c r="U197" s="56">
        <v>0.3619346044776597</v>
      </c>
      <c r="V197" s="56">
        <v>0.3693683263831615</v>
      </c>
      <c r="W197" s="56">
        <v>0.3662675206437294</v>
      </c>
      <c r="X197" s="56">
        <v>0.3359614487182506</v>
      </c>
      <c r="Y197" s="56">
        <v>0.2549029616896581</v>
      </c>
      <c r="Z197" s="56">
        <v>0.02685117783062135</v>
      </c>
      <c r="AA197" s="56">
        <v>0.00155020516473673</v>
      </c>
      <c r="AB197" s="56">
        <v>0.0</v>
      </c>
      <c r="AC197" s="56">
        <v>0.0</v>
      </c>
      <c r="AD197" s="56">
        <v>0.0</v>
      </c>
      <c r="AE197" s="56">
        <v>0.0</v>
      </c>
      <c r="AF197" s="56">
        <v>0.0</v>
      </c>
    </row>
    <row r="198" ht="14.25" customHeight="1">
      <c r="A198" s="7" t="s">
        <v>468</v>
      </c>
      <c r="B198" s="88">
        <v>9.0</v>
      </c>
      <c r="C198" s="76" t="s">
        <v>25</v>
      </c>
      <c r="D198" s="76">
        <v>30.0</v>
      </c>
      <c r="E198" s="96">
        <f t="shared" si="1"/>
        <v>3.701015639</v>
      </c>
      <c r="F198" s="96">
        <f t="shared" si="2"/>
        <v>111.0304692</v>
      </c>
      <c r="G198" s="56" t="s">
        <v>25</v>
      </c>
      <c r="H198" s="56">
        <v>0.1542089849526405</v>
      </c>
      <c r="I198" s="56">
        <v>0.0</v>
      </c>
      <c r="J198" s="56">
        <v>0.0</v>
      </c>
      <c r="K198" s="56">
        <v>0.0</v>
      </c>
      <c r="L198" s="56">
        <v>0.0</v>
      </c>
      <c r="M198" s="56">
        <v>0.0</v>
      </c>
      <c r="N198" s="56">
        <v>0.0</v>
      </c>
      <c r="O198" s="56">
        <v>0.0</v>
      </c>
      <c r="P198" s="56">
        <v>0.005327582150145204</v>
      </c>
      <c r="Q198" s="56">
        <v>0.07631237455387181</v>
      </c>
      <c r="R198" s="56">
        <v>0.3139778057835131</v>
      </c>
      <c r="S198" s="56">
        <v>0.4290388374235625</v>
      </c>
      <c r="T198" s="56">
        <v>0.5014920764400079</v>
      </c>
      <c r="U198" s="56">
        <v>0.5058895178225278</v>
      </c>
      <c r="V198" s="56">
        <v>0.5208061575279451</v>
      </c>
      <c r="W198" s="56">
        <v>0.4855867956333668</v>
      </c>
      <c r="X198" s="56">
        <v>0.4134794471496114</v>
      </c>
      <c r="Y198" s="56">
        <v>0.3073343115203017</v>
      </c>
      <c r="Z198" s="56">
        <v>0.1305423770515074</v>
      </c>
      <c r="AA198" s="56">
        <v>0.01122835580701024</v>
      </c>
      <c r="AB198" s="56">
        <v>0.0</v>
      </c>
      <c r="AC198" s="56">
        <v>0.0</v>
      </c>
      <c r="AD198" s="56">
        <v>0.0</v>
      </c>
      <c r="AE198" s="56">
        <v>0.0</v>
      </c>
      <c r="AF198" s="56">
        <v>0.0</v>
      </c>
    </row>
    <row r="199" ht="14.25" customHeight="1">
      <c r="A199" s="7" t="s">
        <v>468</v>
      </c>
      <c r="B199" s="88">
        <v>10.0</v>
      </c>
      <c r="C199" s="76" t="s">
        <v>26</v>
      </c>
      <c r="D199" s="76">
        <v>31.0</v>
      </c>
      <c r="E199" s="96">
        <f t="shared" si="1"/>
        <v>4.407493296</v>
      </c>
      <c r="F199" s="96">
        <f t="shared" si="2"/>
        <v>136.6322922</v>
      </c>
      <c r="G199" s="56" t="s">
        <v>26</v>
      </c>
      <c r="H199" s="56">
        <v>0.1836455540051442</v>
      </c>
      <c r="I199" s="56">
        <v>0.0</v>
      </c>
      <c r="J199" s="56">
        <v>0.0</v>
      </c>
      <c r="K199" s="56">
        <v>0.0</v>
      </c>
      <c r="L199" s="56">
        <v>0.0</v>
      </c>
      <c r="M199" s="56">
        <v>0.0</v>
      </c>
      <c r="N199" s="56">
        <v>0.0</v>
      </c>
      <c r="O199" s="56">
        <v>2.824906547569387E-4</v>
      </c>
      <c r="P199" s="56">
        <v>0.02499186537783465</v>
      </c>
      <c r="Q199" s="56">
        <v>0.2366767603236732</v>
      </c>
      <c r="R199" s="56">
        <v>0.3828542019840581</v>
      </c>
      <c r="S199" s="56">
        <v>0.4962032798484864</v>
      </c>
      <c r="T199" s="56">
        <v>0.5735518256615761</v>
      </c>
      <c r="U199" s="56">
        <v>0.6032865972983178</v>
      </c>
      <c r="V199" s="56">
        <v>0.5867845806056404</v>
      </c>
      <c r="W199" s="56">
        <v>0.5283323210024756</v>
      </c>
      <c r="X199" s="56">
        <v>0.4395024293479362</v>
      </c>
      <c r="Y199" s="56">
        <v>0.3326160124202864</v>
      </c>
      <c r="Z199" s="56">
        <v>0.1833950100713143</v>
      </c>
      <c r="AA199" s="56">
        <v>0.01901592152710478</v>
      </c>
      <c r="AB199" s="56">
        <v>0.0</v>
      </c>
      <c r="AC199" s="56">
        <v>0.0</v>
      </c>
      <c r="AD199" s="56">
        <v>0.0</v>
      </c>
      <c r="AE199" s="56">
        <v>0.0</v>
      </c>
      <c r="AF199" s="56">
        <v>0.0</v>
      </c>
    </row>
    <row r="200" ht="14.25" customHeight="1">
      <c r="A200" s="7" t="s">
        <v>468</v>
      </c>
      <c r="B200" s="88">
        <v>11.0</v>
      </c>
      <c r="C200" s="76" t="s">
        <v>27</v>
      </c>
      <c r="D200" s="76">
        <v>30.0</v>
      </c>
      <c r="E200" s="96">
        <f t="shared" si="1"/>
        <v>5.173474126</v>
      </c>
      <c r="F200" s="96">
        <f t="shared" si="2"/>
        <v>155.2042238</v>
      </c>
      <c r="G200" s="56" t="s">
        <v>27</v>
      </c>
      <c r="H200" s="56">
        <v>0.2155614219211691</v>
      </c>
      <c r="I200" s="56">
        <v>0.0</v>
      </c>
      <c r="J200" s="56">
        <v>0.0</v>
      </c>
      <c r="K200" s="56">
        <v>0.0</v>
      </c>
      <c r="L200" s="56">
        <v>0.0</v>
      </c>
      <c r="M200" s="56">
        <v>0.0</v>
      </c>
      <c r="N200" s="56">
        <v>0.0</v>
      </c>
      <c r="O200" s="56">
        <v>0.0089458286850241</v>
      </c>
      <c r="P200" s="56">
        <v>0.03241796624275232</v>
      </c>
      <c r="Q200" s="56">
        <v>0.2963990963293265</v>
      </c>
      <c r="R200" s="56">
        <v>0.4578129692691014</v>
      </c>
      <c r="S200" s="56">
        <v>0.5703637546010631</v>
      </c>
      <c r="T200" s="56">
        <v>0.6505114579670032</v>
      </c>
      <c r="U200" s="56">
        <v>0.6812089041574046</v>
      </c>
      <c r="V200" s="56">
        <v>0.6657740506977232</v>
      </c>
      <c r="W200" s="56">
        <v>0.6174358152018021</v>
      </c>
      <c r="X200" s="56">
        <v>0.5271318342669775</v>
      </c>
      <c r="Y200" s="56">
        <v>0.3955954404272978</v>
      </c>
      <c r="Z200" s="56">
        <v>0.2332561270065763</v>
      </c>
      <c r="AA200" s="56">
        <v>0.03060203437556462</v>
      </c>
      <c r="AB200" s="56">
        <v>0.006018846880440815</v>
      </c>
      <c r="AC200" s="56">
        <v>0.0</v>
      </c>
      <c r="AD200" s="56">
        <v>0.0</v>
      </c>
      <c r="AE200" s="56">
        <v>0.0</v>
      </c>
      <c r="AF200" s="56">
        <v>0.0</v>
      </c>
    </row>
    <row r="201" ht="14.25" customHeight="1">
      <c r="A201" s="7" t="s">
        <v>468</v>
      </c>
      <c r="B201" s="88">
        <v>12.0</v>
      </c>
      <c r="C201" s="90" t="s">
        <v>28</v>
      </c>
      <c r="D201" s="90">
        <v>31.0</v>
      </c>
      <c r="E201" s="91">
        <f t="shared" si="1"/>
        <v>5.562852519</v>
      </c>
      <c r="F201" s="91">
        <f t="shared" si="2"/>
        <v>172.4484281</v>
      </c>
      <c r="G201" s="56" t="s">
        <v>28</v>
      </c>
      <c r="H201" s="56">
        <v>0.2317855216281229</v>
      </c>
      <c r="I201" s="56">
        <v>0.0</v>
      </c>
      <c r="J201" s="56">
        <v>0.0</v>
      </c>
      <c r="K201" s="56">
        <v>0.0</v>
      </c>
      <c r="L201" s="56">
        <v>0.0</v>
      </c>
      <c r="M201" s="56">
        <v>0.0</v>
      </c>
      <c r="N201" s="56">
        <v>0.0</v>
      </c>
      <c r="O201" s="56">
        <v>0.01078338995626353</v>
      </c>
      <c r="P201" s="56">
        <v>0.05859797045100376</v>
      </c>
      <c r="Q201" s="56">
        <v>0.2843401626283753</v>
      </c>
      <c r="R201" s="56">
        <v>0.4549482215577938</v>
      </c>
      <c r="S201" s="56">
        <v>0.5850475607302863</v>
      </c>
      <c r="T201" s="56">
        <v>0.6737626164522493</v>
      </c>
      <c r="U201" s="56">
        <v>0.7074802025268896</v>
      </c>
      <c r="V201" s="56">
        <v>0.7070575813480021</v>
      </c>
      <c r="W201" s="56">
        <v>0.6608242247103125</v>
      </c>
      <c r="X201" s="56">
        <v>0.5719429900283852</v>
      </c>
      <c r="Y201" s="56">
        <v>0.4469899295028821</v>
      </c>
      <c r="Z201" s="56">
        <v>0.2857433250987799</v>
      </c>
      <c r="AA201" s="56">
        <v>0.1001324203732479</v>
      </c>
      <c r="AB201" s="56">
        <v>0.01520192371047821</v>
      </c>
      <c r="AC201" s="56">
        <v>0.0</v>
      </c>
      <c r="AD201" s="56">
        <v>0.0</v>
      </c>
      <c r="AE201" s="56">
        <v>0.0</v>
      </c>
      <c r="AF201" s="56">
        <v>0.0</v>
      </c>
    </row>
    <row r="202" ht="14.25" customHeight="1">
      <c r="A202" s="7" t="s">
        <v>469</v>
      </c>
      <c r="B202" s="88" t="s">
        <v>465</v>
      </c>
      <c r="C202" s="7" t="s">
        <v>466</v>
      </c>
      <c r="D202" s="7">
        <v>365.0</v>
      </c>
      <c r="E202" s="89">
        <f t="shared" si="1"/>
        <v>4.028533861</v>
      </c>
      <c r="F202" s="89">
        <f t="shared" si="2"/>
        <v>1470.414859</v>
      </c>
      <c r="G202" s="56" t="s">
        <v>466</v>
      </c>
      <c r="H202" s="56">
        <v>0.1678555775407215</v>
      </c>
      <c r="I202" s="56">
        <v>0.0</v>
      </c>
      <c r="J202" s="56">
        <v>0.0</v>
      </c>
      <c r="K202" s="56">
        <v>0.0</v>
      </c>
      <c r="L202" s="56">
        <v>0.0</v>
      </c>
      <c r="M202" s="56">
        <v>0.0</v>
      </c>
      <c r="N202" s="56">
        <v>0.0</v>
      </c>
      <c r="O202" s="56">
        <v>0.001097417924542537</v>
      </c>
      <c r="P202" s="56">
        <v>0.01150638789622096</v>
      </c>
      <c r="Q202" s="56">
        <v>0.06516256910294278</v>
      </c>
      <c r="R202" s="56">
        <v>0.1990718894833297</v>
      </c>
      <c r="S202" s="56">
        <v>0.3292030857000832</v>
      </c>
      <c r="T202" s="56">
        <v>0.438798082531385</v>
      </c>
      <c r="U202" s="56">
        <v>0.512214477726662</v>
      </c>
      <c r="V202" s="56">
        <v>0.5514572784931349</v>
      </c>
      <c r="W202" s="56">
        <v>0.5454923301968664</v>
      </c>
      <c r="X202" s="56">
        <v>0.5083332396193423</v>
      </c>
      <c r="Y202" s="56">
        <v>0.4245632809287839</v>
      </c>
      <c r="Z202" s="56">
        <v>0.3019318323700104</v>
      </c>
      <c r="AA202" s="56">
        <v>0.1227050511405998</v>
      </c>
      <c r="AB202" s="56">
        <v>0.01699693786341297</v>
      </c>
      <c r="AC202" s="56">
        <v>0.0</v>
      </c>
      <c r="AD202" s="56">
        <v>0.0</v>
      </c>
      <c r="AE202" s="56">
        <v>0.0</v>
      </c>
      <c r="AF202" s="56">
        <v>0.0</v>
      </c>
    </row>
    <row r="203" ht="14.25" customHeight="1">
      <c r="A203" s="7" t="s">
        <v>469</v>
      </c>
      <c r="B203" s="88">
        <v>1.0</v>
      </c>
      <c r="C203" s="90" t="s">
        <v>17</v>
      </c>
      <c r="D203" s="90">
        <v>31.0</v>
      </c>
      <c r="E203" s="91">
        <f t="shared" si="1"/>
        <v>5.388274345</v>
      </c>
      <c r="F203" s="91">
        <f t="shared" si="2"/>
        <v>167.0365047</v>
      </c>
      <c r="G203" s="56" t="s">
        <v>17</v>
      </c>
      <c r="H203" s="56">
        <v>0.2245114310522501</v>
      </c>
      <c r="I203" s="56">
        <v>0.0</v>
      </c>
      <c r="J203" s="56">
        <v>0.0</v>
      </c>
      <c r="K203" s="56">
        <v>0.0</v>
      </c>
      <c r="L203" s="56">
        <v>0.0</v>
      </c>
      <c r="M203" s="56">
        <v>0.0</v>
      </c>
      <c r="N203" s="56">
        <v>0.0</v>
      </c>
      <c r="O203" s="56">
        <v>6.14477957614205E-4</v>
      </c>
      <c r="P203" s="56">
        <v>0.02562879009552061</v>
      </c>
      <c r="Q203" s="56">
        <v>0.09486875309623999</v>
      </c>
      <c r="R203" s="56">
        <v>0.2602503432279215</v>
      </c>
      <c r="S203" s="56">
        <v>0.4187351348983966</v>
      </c>
      <c r="T203" s="56">
        <v>0.5495478549847936</v>
      </c>
      <c r="U203" s="56">
        <v>0.638499046168824</v>
      </c>
      <c r="V203" s="56">
        <v>0.6916010817039772</v>
      </c>
      <c r="W203" s="56">
        <v>0.699416879929651</v>
      </c>
      <c r="X203" s="56">
        <v>0.6605992121544355</v>
      </c>
      <c r="Y203" s="56">
        <v>0.5733972290937769</v>
      </c>
      <c r="Z203" s="56">
        <v>0.4382189901316378</v>
      </c>
      <c r="AA203" s="56">
        <v>0.260944159357942</v>
      </c>
      <c r="AB203" s="56">
        <v>0.07595239245327283</v>
      </c>
      <c r="AC203" s="56">
        <v>0.0</v>
      </c>
      <c r="AD203" s="56">
        <v>0.0</v>
      </c>
      <c r="AE203" s="56">
        <v>0.0</v>
      </c>
      <c r="AF203" s="56">
        <v>0.0</v>
      </c>
    </row>
    <row r="204" ht="14.25" customHeight="1">
      <c r="A204" s="7" t="s">
        <v>469</v>
      </c>
      <c r="B204" s="88">
        <v>2.0</v>
      </c>
      <c r="C204" s="90" t="s">
        <v>18</v>
      </c>
      <c r="D204" s="90">
        <v>28.0</v>
      </c>
      <c r="E204" s="91">
        <f t="shared" si="1"/>
        <v>5.192389283</v>
      </c>
      <c r="F204" s="91">
        <f t="shared" si="2"/>
        <v>145.3868999</v>
      </c>
      <c r="G204" s="56" t="s">
        <v>18</v>
      </c>
      <c r="H204" s="56">
        <v>0.2163495534572053</v>
      </c>
      <c r="I204" s="56">
        <v>0.0</v>
      </c>
      <c r="J204" s="56">
        <v>0.0</v>
      </c>
      <c r="K204" s="56">
        <v>0.0</v>
      </c>
      <c r="L204" s="56">
        <v>0.0</v>
      </c>
      <c r="M204" s="56">
        <v>0.0</v>
      </c>
      <c r="N204" s="56">
        <v>0.0</v>
      </c>
      <c r="O204" s="56">
        <v>0.0</v>
      </c>
      <c r="P204" s="56">
        <v>0.01298243301065275</v>
      </c>
      <c r="Q204" s="56">
        <v>0.06740533630881786</v>
      </c>
      <c r="R204" s="56">
        <v>0.2235929875251087</v>
      </c>
      <c r="S204" s="56">
        <v>0.3889411356412363</v>
      </c>
      <c r="T204" s="56">
        <v>0.5250231259968371</v>
      </c>
      <c r="U204" s="56">
        <v>0.618688961567952</v>
      </c>
      <c r="V204" s="56">
        <v>0.6807102853219622</v>
      </c>
      <c r="W204" s="56">
        <v>0.6888121379645391</v>
      </c>
      <c r="X204" s="56">
        <v>0.6603411255634559</v>
      </c>
      <c r="Y204" s="56">
        <v>0.5775943379744742</v>
      </c>
      <c r="Z204" s="56">
        <v>0.4336426763890991</v>
      </c>
      <c r="AA204" s="56">
        <v>0.2518918756048235</v>
      </c>
      <c r="AB204" s="56">
        <v>0.06276286410396996</v>
      </c>
      <c r="AC204" s="56">
        <v>0.0</v>
      </c>
      <c r="AD204" s="56">
        <v>0.0</v>
      </c>
      <c r="AE204" s="56">
        <v>0.0</v>
      </c>
      <c r="AF204" s="56">
        <v>0.0</v>
      </c>
    </row>
    <row r="205" ht="14.25" customHeight="1">
      <c r="A205" s="7" t="s">
        <v>469</v>
      </c>
      <c r="B205" s="88">
        <v>3.0</v>
      </c>
      <c r="C205" s="92" t="s">
        <v>19</v>
      </c>
      <c r="D205" s="92">
        <v>31.0</v>
      </c>
      <c r="E205" s="93">
        <f t="shared" si="1"/>
        <v>4.736415998</v>
      </c>
      <c r="F205" s="93">
        <f t="shared" si="2"/>
        <v>146.8288959</v>
      </c>
      <c r="G205" s="56" t="s">
        <v>19</v>
      </c>
      <c r="H205" s="56">
        <v>0.1973506665651141</v>
      </c>
      <c r="I205" s="56">
        <v>0.0</v>
      </c>
      <c r="J205" s="56">
        <v>0.0</v>
      </c>
      <c r="K205" s="56">
        <v>0.0</v>
      </c>
      <c r="L205" s="56">
        <v>0.0</v>
      </c>
      <c r="M205" s="56">
        <v>0.0</v>
      </c>
      <c r="N205" s="56">
        <v>0.0</v>
      </c>
      <c r="O205" s="56">
        <v>0.0</v>
      </c>
      <c r="P205" s="56">
        <v>0.001923385095977878</v>
      </c>
      <c r="Q205" s="56">
        <v>0.05448882322110398</v>
      </c>
      <c r="R205" s="56">
        <v>0.2077273773392941</v>
      </c>
      <c r="S205" s="56">
        <v>0.3719198421388488</v>
      </c>
      <c r="T205" s="56">
        <v>0.5034211953139445</v>
      </c>
      <c r="U205" s="56">
        <v>0.5937758220453085</v>
      </c>
      <c r="V205" s="56">
        <v>0.6441239629547441</v>
      </c>
      <c r="W205" s="56">
        <v>0.6524844472121201</v>
      </c>
      <c r="X205" s="56">
        <v>0.6094170955041953</v>
      </c>
      <c r="Y205" s="56">
        <v>0.5199065710043334</v>
      </c>
      <c r="Z205" s="56">
        <v>0.3774787579168591</v>
      </c>
      <c r="AA205" s="56">
        <v>0.1988540063609848</v>
      </c>
      <c r="AB205" s="56">
        <v>8.947114550253366E-4</v>
      </c>
      <c r="AC205" s="56">
        <v>0.0</v>
      </c>
      <c r="AD205" s="56">
        <v>0.0</v>
      </c>
      <c r="AE205" s="56">
        <v>0.0</v>
      </c>
      <c r="AF205" s="56">
        <v>0.0</v>
      </c>
    </row>
    <row r="206" ht="14.25" customHeight="1">
      <c r="A206" s="7" t="s">
        <v>469</v>
      </c>
      <c r="B206" s="88">
        <v>4.0</v>
      </c>
      <c r="C206" s="92" t="s">
        <v>20</v>
      </c>
      <c r="D206" s="92">
        <v>30.0</v>
      </c>
      <c r="E206" s="93">
        <f t="shared" si="1"/>
        <v>3.730436515</v>
      </c>
      <c r="F206" s="93">
        <f t="shared" si="2"/>
        <v>111.9130955</v>
      </c>
      <c r="G206" s="56" t="s">
        <v>20</v>
      </c>
      <c r="H206" s="56">
        <v>0.1554348548110042</v>
      </c>
      <c r="I206" s="56">
        <v>0.0</v>
      </c>
      <c r="J206" s="56">
        <v>0.0</v>
      </c>
      <c r="K206" s="56">
        <v>0.0</v>
      </c>
      <c r="L206" s="56">
        <v>0.0</v>
      </c>
      <c r="M206" s="56">
        <v>0.0</v>
      </c>
      <c r="N206" s="56">
        <v>0.0</v>
      </c>
      <c r="O206" s="56">
        <v>0.0</v>
      </c>
      <c r="P206" s="56">
        <v>0.0</v>
      </c>
      <c r="Q206" s="56">
        <v>0.04074316168003184</v>
      </c>
      <c r="R206" s="56">
        <v>0.1798681036666004</v>
      </c>
      <c r="S206" s="56">
        <v>0.3105299948020315</v>
      </c>
      <c r="T206" s="56">
        <v>0.4179140365818582</v>
      </c>
      <c r="U206" s="56">
        <v>0.4842141686322275</v>
      </c>
      <c r="V206" s="56">
        <v>0.5248217375047479</v>
      </c>
      <c r="W206" s="56">
        <v>0.532400577729312</v>
      </c>
      <c r="X206" s="56">
        <v>0.4909108593333185</v>
      </c>
      <c r="Y206" s="56">
        <v>0.4092650232651727</v>
      </c>
      <c r="Z206" s="56">
        <v>0.272622016153757</v>
      </c>
      <c r="AA206" s="56">
        <v>0.0671468361150421</v>
      </c>
      <c r="AB206" s="56">
        <v>0.0</v>
      </c>
      <c r="AC206" s="56">
        <v>0.0</v>
      </c>
      <c r="AD206" s="56">
        <v>0.0</v>
      </c>
      <c r="AE206" s="56">
        <v>0.0</v>
      </c>
      <c r="AF206" s="56">
        <v>0.0</v>
      </c>
    </row>
    <row r="207" ht="14.25" customHeight="1">
      <c r="A207" s="7" t="s">
        <v>469</v>
      </c>
      <c r="B207" s="88">
        <v>5.0</v>
      </c>
      <c r="C207" s="92" t="s">
        <v>21</v>
      </c>
      <c r="D207" s="92">
        <v>31.0</v>
      </c>
      <c r="E207" s="93">
        <f t="shared" si="1"/>
        <v>2.655162316</v>
      </c>
      <c r="F207" s="93">
        <f t="shared" si="2"/>
        <v>82.31003179</v>
      </c>
      <c r="G207" s="56" t="s">
        <v>21</v>
      </c>
      <c r="H207" s="56">
        <v>0.1106317631610568</v>
      </c>
      <c r="I207" s="56">
        <v>0.0</v>
      </c>
      <c r="J207" s="56">
        <v>0.0</v>
      </c>
      <c r="K207" s="56">
        <v>0.0</v>
      </c>
      <c r="L207" s="56">
        <v>0.0</v>
      </c>
      <c r="M207" s="56">
        <v>0.0</v>
      </c>
      <c r="N207" s="56">
        <v>0.0</v>
      </c>
      <c r="O207" s="56">
        <v>0.0</v>
      </c>
      <c r="P207" s="56">
        <v>0.0</v>
      </c>
      <c r="Q207" s="56">
        <v>0.01599997387406193</v>
      </c>
      <c r="R207" s="56">
        <v>0.1057749279388251</v>
      </c>
      <c r="S207" s="56">
        <v>0.1999440221743561</v>
      </c>
      <c r="T207" s="56">
        <v>0.29011166345579</v>
      </c>
      <c r="U207" s="56">
        <v>0.3714474741819691</v>
      </c>
      <c r="V207" s="56">
        <v>0.4120484627865286</v>
      </c>
      <c r="W207" s="56">
        <v>0.3928705187611458</v>
      </c>
      <c r="X207" s="56">
        <v>0.368422777412428</v>
      </c>
      <c r="Y207" s="56">
        <v>0.2883163466343938</v>
      </c>
      <c r="Z207" s="56">
        <v>0.2102261486458657</v>
      </c>
      <c r="AA207" s="56">
        <v>0.0</v>
      </c>
      <c r="AB207" s="56">
        <v>0.0</v>
      </c>
      <c r="AC207" s="56">
        <v>0.0</v>
      </c>
      <c r="AD207" s="56">
        <v>0.0</v>
      </c>
      <c r="AE207" s="56">
        <v>0.0</v>
      </c>
      <c r="AF207" s="56">
        <v>0.0</v>
      </c>
    </row>
    <row r="208" ht="14.25" customHeight="1">
      <c r="A208" s="7" t="s">
        <v>469</v>
      </c>
      <c r="B208" s="88">
        <v>6.0</v>
      </c>
      <c r="C208" s="94" t="s">
        <v>22</v>
      </c>
      <c r="D208" s="94">
        <v>30.0</v>
      </c>
      <c r="E208" s="95">
        <f t="shared" si="1"/>
        <v>2.421666634</v>
      </c>
      <c r="F208" s="95">
        <f t="shared" si="2"/>
        <v>72.64999903</v>
      </c>
      <c r="G208" s="56" t="s">
        <v>22</v>
      </c>
      <c r="H208" s="56">
        <v>0.100902776432859</v>
      </c>
      <c r="I208" s="56">
        <v>0.0</v>
      </c>
      <c r="J208" s="56">
        <v>0.0</v>
      </c>
      <c r="K208" s="56">
        <v>0.0</v>
      </c>
      <c r="L208" s="56">
        <v>0.0</v>
      </c>
      <c r="M208" s="56">
        <v>0.0</v>
      </c>
      <c r="N208" s="56">
        <v>0.0</v>
      </c>
      <c r="O208" s="56">
        <v>0.0</v>
      </c>
      <c r="P208" s="56">
        <v>0.0</v>
      </c>
      <c r="Q208" s="56">
        <v>9.96824493845111E-4</v>
      </c>
      <c r="R208" s="56">
        <v>0.08483572784458386</v>
      </c>
      <c r="S208" s="56">
        <v>0.172105676562143</v>
      </c>
      <c r="T208" s="56">
        <v>0.2627993542295095</v>
      </c>
      <c r="U208" s="56">
        <v>0.331989691043112</v>
      </c>
      <c r="V208" s="56">
        <v>0.3743760973369439</v>
      </c>
      <c r="W208" s="56">
        <v>0.3677282658520765</v>
      </c>
      <c r="X208" s="56">
        <v>0.3591607731398494</v>
      </c>
      <c r="Y208" s="56">
        <v>0.2841096301709337</v>
      </c>
      <c r="Z208" s="56">
        <v>0.1835645937156185</v>
      </c>
      <c r="AA208" s="56">
        <v>0.0</v>
      </c>
      <c r="AB208" s="56">
        <v>0.0</v>
      </c>
      <c r="AC208" s="56">
        <v>0.0</v>
      </c>
      <c r="AD208" s="56">
        <v>0.0</v>
      </c>
      <c r="AE208" s="56">
        <v>0.0</v>
      </c>
      <c r="AF208" s="56">
        <v>0.0</v>
      </c>
    </row>
    <row r="209" ht="14.25" customHeight="1">
      <c r="A209" s="7" t="s">
        <v>469</v>
      </c>
      <c r="B209" s="88">
        <v>7.0</v>
      </c>
      <c r="C209" s="94" t="s">
        <v>23</v>
      </c>
      <c r="D209" s="94">
        <v>31.0</v>
      </c>
      <c r="E209" s="95">
        <f t="shared" si="1"/>
        <v>2.53644208</v>
      </c>
      <c r="F209" s="95">
        <f t="shared" si="2"/>
        <v>78.62970449</v>
      </c>
      <c r="G209" s="56" t="s">
        <v>23</v>
      </c>
      <c r="H209" s="56">
        <v>0.1056850866746612</v>
      </c>
      <c r="I209" s="56">
        <v>0.0</v>
      </c>
      <c r="J209" s="56">
        <v>0.0</v>
      </c>
      <c r="K209" s="56">
        <v>0.0</v>
      </c>
      <c r="L209" s="56">
        <v>0.0</v>
      </c>
      <c r="M209" s="56">
        <v>0.0</v>
      </c>
      <c r="N209" s="56">
        <v>0.0</v>
      </c>
      <c r="O209" s="56">
        <v>0.0</v>
      </c>
      <c r="P209" s="56">
        <v>0.0</v>
      </c>
      <c r="Q209" s="56">
        <v>0.001187447704679872</v>
      </c>
      <c r="R209" s="56">
        <v>0.0918891070806493</v>
      </c>
      <c r="S209" s="56">
        <v>0.1916478754588376</v>
      </c>
      <c r="T209" s="56">
        <v>0.2924058707417189</v>
      </c>
      <c r="U209" s="56">
        <v>0.3508730431143947</v>
      </c>
      <c r="V209" s="56">
        <v>0.3878638592498345</v>
      </c>
      <c r="W209" s="56">
        <v>0.3773689056955924</v>
      </c>
      <c r="X209" s="56">
        <v>0.3390877234316553</v>
      </c>
      <c r="Y209" s="56">
        <v>0.2778078834407033</v>
      </c>
      <c r="Z209" s="56">
        <v>0.226310364273803</v>
      </c>
      <c r="AA209" s="56">
        <v>0.0</v>
      </c>
      <c r="AB209" s="56">
        <v>0.0</v>
      </c>
      <c r="AC209" s="56">
        <v>0.0</v>
      </c>
      <c r="AD209" s="56">
        <v>0.0</v>
      </c>
      <c r="AE209" s="56">
        <v>0.0</v>
      </c>
      <c r="AF209" s="56">
        <v>0.0</v>
      </c>
    </row>
    <row r="210" ht="14.25" customHeight="1">
      <c r="A210" s="7" t="s">
        <v>469</v>
      </c>
      <c r="B210" s="88">
        <v>8.0</v>
      </c>
      <c r="C210" s="94" t="s">
        <v>24</v>
      </c>
      <c r="D210" s="94">
        <v>31.0</v>
      </c>
      <c r="E210" s="95">
        <f t="shared" si="1"/>
        <v>2.946796207</v>
      </c>
      <c r="F210" s="95">
        <f t="shared" si="2"/>
        <v>91.35068241</v>
      </c>
      <c r="G210" s="56" t="s">
        <v>24</v>
      </c>
      <c r="H210" s="56">
        <v>0.1227831752853726</v>
      </c>
      <c r="I210" s="56">
        <v>0.0</v>
      </c>
      <c r="J210" s="56">
        <v>0.0</v>
      </c>
      <c r="K210" s="56">
        <v>0.0</v>
      </c>
      <c r="L210" s="56">
        <v>0.0</v>
      </c>
      <c r="M210" s="56">
        <v>0.0</v>
      </c>
      <c r="N210" s="56">
        <v>0.0</v>
      </c>
      <c r="O210" s="56">
        <v>0.0</v>
      </c>
      <c r="P210" s="56">
        <v>0.0</v>
      </c>
      <c r="Q210" s="56">
        <v>0.02443081343157445</v>
      </c>
      <c r="R210" s="56">
        <v>0.1340204000062753</v>
      </c>
      <c r="S210" s="56">
        <v>0.2462729181714833</v>
      </c>
      <c r="T210" s="56">
        <v>0.3371152821572666</v>
      </c>
      <c r="U210" s="56">
        <v>0.4023627816671125</v>
      </c>
      <c r="V210" s="56">
        <v>0.4289162670738245</v>
      </c>
      <c r="W210" s="56">
        <v>0.4106779268946355</v>
      </c>
      <c r="X210" s="56">
        <v>0.3859536726186243</v>
      </c>
      <c r="Y210" s="56">
        <v>0.323126145316865</v>
      </c>
      <c r="Z210" s="56">
        <v>0.2114486738794674</v>
      </c>
      <c r="AA210" s="56">
        <v>0.04247132563181315</v>
      </c>
      <c r="AB210" s="56">
        <v>0.0</v>
      </c>
      <c r="AC210" s="56">
        <v>0.0</v>
      </c>
      <c r="AD210" s="56">
        <v>0.0</v>
      </c>
      <c r="AE210" s="56">
        <v>0.0</v>
      </c>
      <c r="AF210" s="56">
        <v>0.0</v>
      </c>
    </row>
    <row r="211" ht="14.25" customHeight="1">
      <c r="A211" s="7" t="s">
        <v>469</v>
      </c>
      <c r="B211" s="88">
        <v>9.0</v>
      </c>
      <c r="C211" s="76" t="s">
        <v>25</v>
      </c>
      <c r="D211" s="76">
        <v>30.0</v>
      </c>
      <c r="E211" s="96">
        <f t="shared" si="1"/>
        <v>3.809784821</v>
      </c>
      <c r="F211" s="96">
        <f t="shared" si="2"/>
        <v>114.2935446</v>
      </c>
      <c r="G211" s="56" t="s">
        <v>25</v>
      </c>
      <c r="H211" s="56">
        <v>0.1587410342043182</v>
      </c>
      <c r="I211" s="56">
        <v>0.0</v>
      </c>
      <c r="J211" s="56">
        <v>0.0</v>
      </c>
      <c r="K211" s="56">
        <v>0.0</v>
      </c>
      <c r="L211" s="56">
        <v>0.0</v>
      </c>
      <c r="M211" s="56">
        <v>0.0</v>
      </c>
      <c r="N211" s="56">
        <v>0.0</v>
      </c>
      <c r="O211" s="56">
        <v>0.0</v>
      </c>
      <c r="P211" s="56">
        <v>0.003177375821806484</v>
      </c>
      <c r="Q211" s="56">
        <v>0.06758613332824416</v>
      </c>
      <c r="R211" s="56">
        <v>0.2066458415979358</v>
      </c>
      <c r="S211" s="56">
        <v>0.336440255596852</v>
      </c>
      <c r="T211" s="56">
        <v>0.4391505830507824</v>
      </c>
      <c r="U211" s="56">
        <v>0.4896880629550537</v>
      </c>
      <c r="V211" s="56">
        <v>0.5225482039925561</v>
      </c>
      <c r="W211" s="56">
        <v>0.5138298117739686</v>
      </c>
      <c r="X211" s="56">
        <v>0.4740635348082135</v>
      </c>
      <c r="Y211" s="56">
        <v>0.3810501094916667</v>
      </c>
      <c r="Z211" s="56">
        <v>0.2522091223856833</v>
      </c>
      <c r="AA211" s="56">
        <v>0.1233957861008748</v>
      </c>
      <c r="AB211" s="56">
        <v>0.0</v>
      </c>
      <c r="AC211" s="56">
        <v>0.0</v>
      </c>
      <c r="AD211" s="56">
        <v>0.0</v>
      </c>
      <c r="AE211" s="56">
        <v>0.0</v>
      </c>
      <c r="AF211" s="56">
        <v>0.0</v>
      </c>
    </row>
    <row r="212" ht="14.25" customHeight="1">
      <c r="A212" s="7" t="s">
        <v>469</v>
      </c>
      <c r="B212" s="88">
        <v>10.0</v>
      </c>
      <c r="C212" s="76" t="s">
        <v>26</v>
      </c>
      <c r="D212" s="76">
        <v>31.0</v>
      </c>
      <c r="E212" s="96">
        <f t="shared" si="1"/>
        <v>4.48838805</v>
      </c>
      <c r="F212" s="96">
        <f t="shared" si="2"/>
        <v>139.1400296</v>
      </c>
      <c r="G212" s="56" t="s">
        <v>26</v>
      </c>
      <c r="H212" s="56">
        <v>0.1870161687549887</v>
      </c>
      <c r="I212" s="56">
        <v>0.0</v>
      </c>
      <c r="J212" s="56">
        <v>0.0</v>
      </c>
      <c r="K212" s="56">
        <v>0.0</v>
      </c>
      <c r="L212" s="56">
        <v>0.0</v>
      </c>
      <c r="M212" s="56">
        <v>0.0</v>
      </c>
      <c r="N212" s="56">
        <v>0.0</v>
      </c>
      <c r="O212" s="56">
        <v>1.840224942456141E-5</v>
      </c>
      <c r="P212" s="56">
        <v>0.02253448523089397</v>
      </c>
      <c r="Q212" s="56">
        <v>0.1247425644409038</v>
      </c>
      <c r="R212" s="56">
        <v>0.2751739736921126</v>
      </c>
      <c r="S212" s="56">
        <v>0.4095148955530694</v>
      </c>
      <c r="T212" s="56">
        <v>0.5068414343945046</v>
      </c>
      <c r="U212" s="56">
        <v>0.5789389141403294</v>
      </c>
      <c r="V212" s="56">
        <v>0.5952089912902859</v>
      </c>
      <c r="W212" s="56">
        <v>0.5792692751984871</v>
      </c>
      <c r="X212" s="56">
        <v>0.5263694815922968</v>
      </c>
      <c r="Y212" s="56">
        <v>0.4318824797872774</v>
      </c>
      <c r="Z212" s="56">
        <v>0.2881206422607799</v>
      </c>
      <c r="AA212" s="56">
        <v>0.1497608211089718</v>
      </c>
      <c r="AB212" s="56">
        <v>1.168918039230107E-5</v>
      </c>
      <c r="AC212" s="56">
        <v>0.0</v>
      </c>
      <c r="AD212" s="56">
        <v>0.0</v>
      </c>
      <c r="AE212" s="56">
        <v>0.0</v>
      </c>
      <c r="AF212" s="56">
        <v>0.0</v>
      </c>
    </row>
    <row r="213" ht="14.25" customHeight="1">
      <c r="A213" s="7" t="s">
        <v>469</v>
      </c>
      <c r="B213" s="88">
        <v>11.0</v>
      </c>
      <c r="C213" s="76" t="s">
        <v>27</v>
      </c>
      <c r="D213" s="76">
        <v>30.0</v>
      </c>
      <c r="E213" s="96">
        <f t="shared" si="1"/>
        <v>5.082667707</v>
      </c>
      <c r="F213" s="96">
        <f t="shared" si="2"/>
        <v>152.4800312</v>
      </c>
      <c r="G213" s="56" t="s">
        <v>27</v>
      </c>
      <c r="H213" s="56">
        <v>0.2117778211300841</v>
      </c>
      <c r="I213" s="56">
        <v>0.0</v>
      </c>
      <c r="J213" s="56">
        <v>0.0</v>
      </c>
      <c r="K213" s="56">
        <v>0.0</v>
      </c>
      <c r="L213" s="56">
        <v>0.0</v>
      </c>
      <c r="M213" s="56">
        <v>0.0</v>
      </c>
      <c r="N213" s="56">
        <v>0.0</v>
      </c>
      <c r="O213" s="56">
        <v>0.005428589686070963</v>
      </c>
      <c r="P213" s="56">
        <v>0.03620797994845635</v>
      </c>
      <c r="Q213" s="56">
        <v>0.153503425191399</v>
      </c>
      <c r="R213" s="56">
        <v>0.3173850900852477</v>
      </c>
      <c r="S213" s="56">
        <v>0.4541360603909899</v>
      </c>
      <c r="T213" s="56">
        <v>0.568314647588204</v>
      </c>
      <c r="U213" s="56">
        <v>0.6397270330124797</v>
      </c>
      <c r="V213" s="56">
        <v>0.6649514234312868</v>
      </c>
      <c r="W213" s="56">
        <v>0.6476804431326569</v>
      </c>
      <c r="X213" s="56">
        <v>0.5878479889332875</v>
      </c>
      <c r="Y213" s="56">
        <v>0.4888339379692629</v>
      </c>
      <c r="Z213" s="56">
        <v>0.3375427071289268</v>
      </c>
      <c r="AA213" s="56">
        <v>0.1645336614093734</v>
      </c>
      <c r="AB213" s="56">
        <v>0.01657471921437711</v>
      </c>
      <c r="AC213" s="56">
        <v>0.0</v>
      </c>
      <c r="AD213" s="56">
        <v>0.0</v>
      </c>
      <c r="AE213" s="56">
        <v>0.0</v>
      </c>
      <c r="AF213" s="56">
        <v>0.0</v>
      </c>
    </row>
    <row r="214" ht="14.25" customHeight="1">
      <c r="A214" s="7" t="s">
        <v>469</v>
      </c>
      <c r="B214" s="88">
        <v>12.0</v>
      </c>
      <c r="C214" s="90" t="s">
        <v>28</v>
      </c>
      <c r="D214" s="90">
        <v>31.0</v>
      </c>
      <c r="E214" s="91">
        <f t="shared" si="1"/>
        <v>5.353982375</v>
      </c>
      <c r="F214" s="91">
        <f t="shared" si="2"/>
        <v>165.9734536</v>
      </c>
      <c r="G214" s="56" t="s">
        <v>28</v>
      </c>
      <c r="H214" s="56">
        <v>0.2230825989597438</v>
      </c>
      <c r="I214" s="56">
        <v>0.0</v>
      </c>
      <c r="J214" s="56">
        <v>0.0</v>
      </c>
      <c r="K214" s="56">
        <v>0.0</v>
      </c>
      <c r="L214" s="56">
        <v>0.0</v>
      </c>
      <c r="M214" s="56">
        <v>0.0</v>
      </c>
      <c r="N214" s="56">
        <v>0.0</v>
      </c>
      <c r="O214" s="56">
        <v>0.007107545201400714</v>
      </c>
      <c r="P214" s="56">
        <v>0.03562220555134352</v>
      </c>
      <c r="Q214" s="56">
        <v>0.1359975724644114</v>
      </c>
      <c r="R214" s="56">
        <v>0.301698793795402</v>
      </c>
      <c r="S214" s="56">
        <v>0.4502492170127536</v>
      </c>
      <c r="T214" s="56">
        <v>0.5729319418814095</v>
      </c>
      <c r="U214" s="56">
        <v>0.6463687341911795</v>
      </c>
      <c r="V214" s="56">
        <v>0.6903169692709272</v>
      </c>
      <c r="W214" s="56">
        <v>0.6833687722182116</v>
      </c>
      <c r="X214" s="56">
        <v>0.6378246309403472</v>
      </c>
      <c r="Y214" s="56">
        <v>0.5394696769965475</v>
      </c>
      <c r="Z214" s="56">
        <v>0.3917972955586272</v>
      </c>
      <c r="AA214" s="56">
        <v>0.2134621419973722</v>
      </c>
      <c r="AB214" s="56">
        <v>0.04776687795391816</v>
      </c>
      <c r="AC214" s="56">
        <v>0.0</v>
      </c>
      <c r="AD214" s="56">
        <v>0.0</v>
      </c>
      <c r="AE214" s="56">
        <v>0.0</v>
      </c>
      <c r="AF214" s="56">
        <v>0.0</v>
      </c>
    </row>
    <row r="215" ht="14.25" customHeight="1">
      <c r="A215" s="7" t="s">
        <v>424</v>
      </c>
      <c r="B215" s="88" t="s">
        <v>465</v>
      </c>
      <c r="C215" s="7" t="s">
        <v>466</v>
      </c>
      <c r="D215" s="7">
        <v>365.0</v>
      </c>
      <c r="E215" s="89">
        <f t="shared" si="1"/>
        <v>4.105676153</v>
      </c>
      <c r="F215" s="89">
        <f t="shared" si="2"/>
        <v>1498.571796</v>
      </c>
      <c r="G215" s="56" t="s">
        <v>466</v>
      </c>
      <c r="H215" s="56">
        <v>0.1710698396882528</v>
      </c>
      <c r="I215" s="56">
        <v>0.0</v>
      </c>
      <c r="J215" s="56">
        <v>0.0</v>
      </c>
      <c r="K215" s="56">
        <v>0.0</v>
      </c>
      <c r="L215" s="56">
        <v>0.0</v>
      </c>
      <c r="M215" s="56">
        <v>0.0</v>
      </c>
      <c r="N215" s="56">
        <v>0.0</v>
      </c>
      <c r="O215" s="56">
        <v>0.001419763381957929</v>
      </c>
      <c r="P215" s="56">
        <v>0.01355860971895883</v>
      </c>
      <c r="Q215" s="56">
        <v>0.09300023352911997</v>
      </c>
      <c r="R215" s="56">
        <v>0.2435502750370153</v>
      </c>
      <c r="S215" s="56">
        <v>0.375805630453727</v>
      </c>
      <c r="T215" s="56">
        <v>0.4755193480249973</v>
      </c>
      <c r="U215" s="56">
        <v>0.536910724251674</v>
      </c>
      <c r="V215" s="56">
        <v>0.5596123417745827</v>
      </c>
      <c r="W215" s="56">
        <v>0.5420576961042703</v>
      </c>
      <c r="X215" s="56">
        <v>0.4900883724423826</v>
      </c>
      <c r="Y215" s="56">
        <v>0.3975026839627866</v>
      </c>
      <c r="Z215" s="56">
        <v>0.2704173789060799</v>
      </c>
      <c r="AA215" s="56">
        <v>0.0968914169812109</v>
      </c>
      <c r="AB215" s="56">
        <v>0.009341677949303169</v>
      </c>
      <c r="AC215" s="56">
        <v>0.0</v>
      </c>
      <c r="AD215" s="56">
        <v>0.0</v>
      </c>
      <c r="AE215" s="56">
        <v>0.0</v>
      </c>
      <c r="AF215" s="56">
        <v>0.0</v>
      </c>
    </row>
    <row r="216" ht="14.25" customHeight="1">
      <c r="A216" s="7" t="s">
        <v>424</v>
      </c>
      <c r="B216" s="88">
        <v>1.0</v>
      </c>
      <c r="C216" s="90" t="s">
        <v>17</v>
      </c>
      <c r="D216" s="90">
        <v>31.0</v>
      </c>
      <c r="E216" s="91">
        <f t="shared" si="1"/>
        <v>5.490746406</v>
      </c>
      <c r="F216" s="91">
        <f t="shared" si="2"/>
        <v>170.2131386</v>
      </c>
      <c r="G216" s="56" t="s">
        <v>17</v>
      </c>
      <c r="H216" s="56">
        <v>0.2287811002614968</v>
      </c>
      <c r="I216" s="56">
        <v>0.0</v>
      </c>
      <c r="J216" s="56">
        <v>0.0</v>
      </c>
      <c r="K216" s="56">
        <v>0.0</v>
      </c>
      <c r="L216" s="56">
        <v>0.0</v>
      </c>
      <c r="M216" s="56">
        <v>0.0</v>
      </c>
      <c r="N216" s="56">
        <v>0.0</v>
      </c>
      <c r="O216" s="56">
        <v>0.001141284291273519</v>
      </c>
      <c r="P216" s="56">
        <v>0.02620781462604059</v>
      </c>
      <c r="Q216" s="56">
        <v>0.1355840406547766</v>
      </c>
      <c r="R216" s="56">
        <v>0.3183202772066256</v>
      </c>
      <c r="S216" s="56">
        <v>0.4815277051995452</v>
      </c>
      <c r="T216" s="56">
        <v>0.6055171772215324</v>
      </c>
      <c r="U216" s="56">
        <v>0.6785353294864311</v>
      </c>
      <c r="V216" s="56">
        <v>0.7058716730849214</v>
      </c>
      <c r="W216" s="56">
        <v>0.6927971258444597</v>
      </c>
      <c r="X216" s="56">
        <v>0.6416044650963619</v>
      </c>
      <c r="Y216" s="56">
        <v>0.544949261127317</v>
      </c>
      <c r="Z216" s="56">
        <v>0.4010764420633242</v>
      </c>
      <c r="AA216" s="56">
        <v>0.2144559643657626</v>
      </c>
      <c r="AB216" s="56">
        <v>0.04315784600755197</v>
      </c>
      <c r="AC216" s="56">
        <v>0.0</v>
      </c>
      <c r="AD216" s="56">
        <v>0.0</v>
      </c>
      <c r="AE216" s="56">
        <v>0.0</v>
      </c>
      <c r="AF216" s="56">
        <v>0.0</v>
      </c>
    </row>
    <row r="217" ht="14.25" customHeight="1">
      <c r="A217" s="7" t="s">
        <v>424</v>
      </c>
      <c r="B217" s="88">
        <v>2.0</v>
      </c>
      <c r="C217" s="90" t="s">
        <v>18</v>
      </c>
      <c r="D217" s="90">
        <v>28.0</v>
      </c>
      <c r="E217" s="91">
        <f t="shared" si="1"/>
        <v>5.315516719</v>
      </c>
      <c r="F217" s="91">
        <f t="shared" si="2"/>
        <v>148.8344681</v>
      </c>
      <c r="G217" s="56" t="s">
        <v>18</v>
      </c>
      <c r="H217" s="56">
        <v>0.2214798632992786</v>
      </c>
      <c r="I217" s="56">
        <v>0.0</v>
      </c>
      <c r="J217" s="56">
        <v>0.0</v>
      </c>
      <c r="K217" s="56">
        <v>0.0</v>
      </c>
      <c r="L217" s="56">
        <v>0.0</v>
      </c>
      <c r="M217" s="56">
        <v>0.0</v>
      </c>
      <c r="N217" s="56">
        <v>0.0</v>
      </c>
      <c r="O217" s="56">
        <v>0.0</v>
      </c>
      <c r="P217" s="56">
        <v>0.01477692957234139</v>
      </c>
      <c r="Q217" s="56">
        <v>0.1043179435950119</v>
      </c>
      <c r="R217" s="56">
        <v>0.2859490695667162</v>
      </c>
      <c r="S217" s="56">
        <v>0.4570917394559117</v>
      </c>
      <c r="T217" s="56">
        <v>0.5790154764579803</v>
      </c>
      <c r="U217" s="56">
        <v>0.662599469848115</v>
      </c>
      <c r="V217" s="56">
        <v>0.6955699291161854</v>
      </c>
      <c r="W217" s="56">
        <v>0.6879375672850546</v>
      </c>
      <c r="X217" s="56">
        <v>0.6397670762753431</v>
      </c>
      <c r="Y217" s="56">
        <v>0.545366099460937</v>
      </c>
      <c r="Z217" s="56">
        <v>0.3989870107491848</v>
      </c>
      <c r="AA217" s="56">
        <v>0.2097436018134579</v>
      </c>
      <c r="AB217" s="56">
        <v>0.03439480598644712</v>
      </c>
      <c r="AC217" s="56">
        <v>0.0</v>
      </c>
      <c r="AD217" s="56">
        <v>0.0</v>
      </c>
      <c r="AE217" s="56">
        <v>0.0</v>
      </c>
      <c r="AF217" s="56">
        <v>0.0</v>
      </c>
    </row>
    <row r="218" ht="14.25" customHeight="1">
      <c r="A218" s="7" t="s">
        <v>424</v>
      </c>
      <c r="B218" s="88">
        <v>3.0</v>
      </c>
      <c r="C218" s="92" t="s">
        <v>19</v>
      </c>
      <c r="D218" s="92">
        <v>31.0</v>
      </c>
      <c r="E218" s="93">
        <f t="shared" si="1"/>
        <v>4.825494823</v>
      </c>
      <c r="F218" s="93">
        <f t="shared" si="2"/>
        <v>149.5903395</v>
      </c>
      <c r="G218" s="56" t="s">
        <v>19</v>
      </c>
      <c r="H218" s="56">
        <v>0.2010622842930794</v>
      </c>
      <c r="I218" s="56">
        <v>0.0</v>
      </c>
      <c r="J218" s="56">
        <v>0.0</v>
      </c>
      <c r="K218" s="56">
        <v>0.0</v>
      </c>
      <c r="L218" s="56">
        <v>0.0</v>
      </c>
      <c r="M218" s="56">
        <v>0.0</v>
      </c>
      <c r="N218" s="56">
        <v>0.0</v>
      </c>
      <c r="O218" s="56">
        <v>0.0</v>
      </c>
      <c r="P218" s="56">
        <v>0.002968500029944993</v>
      </c>
      <c r="Q218" s="56">
        <v>0.0877462990022193</v>
      </c>
      <c r="R218" s="56">
        <v>0.2586724781551615</v>
      </c>
      <c r="S218" s="56">
        <v>0.4206436381213215</v>
      </c>
      <c r="T218" s="56">
        <v>0.5482085786120459</v>
      </c>
      <c r="U218" s="56">
        <v>0.6243262122409934</v>
      </c>
      <c r="V218" s="56">
        <v>0.6616658469437271</v>
      </c>
      <c r="W218" s="56">
        <v>0.6432469361229879</v>
      </c>
      <c r="X218" s="56">
        <v>0.5879237905415955</v>
      </c>
      <c r="Y218" s="56">
        <v>0.488167257376554</v>
      </c>
      <c r="Z218" s="56">
        <v>0.339900799463506</v>
      </c>
      <c r="AA218" s="56">
        <v>0.1592740490728508</v>
      </c>
      <c r="AB218" s="56">
        <v>0.002750437350996698</v>
      </c>
      <c r="AC218" s="56">
        <v>0.0</v>
      </c>
      <c r="AD218" s="56">
        <v>0.0</v>
      </c>
      <c r="AE218" s="56">
        <v>0.0</v>
      </c>
      <c r="AF218" s="56">
        <v>0.0</v>
      </c>
    </row>
    <row r="219" ht="14.25" customHeight="1">
      <c r="A219" s="7" t="s">
        <v>424</v>
      </c>
      <c r="B219" s="88">
        <v>4.0</v>
      </c>
      <c r="C219" s="92" t="s">
        <v>20</v>
      </c>
      <c r="D219" s="92">
        <v>30.0</v>
      </c>
      <c r="E219" s="93">
        <f t="shared" si="1"/>
        <v>3.835106999</v>
      </c>
      <c r="F219" s="93">
        <f t="shared" si="2"/>
        <v>115.05321</v>
      </c>
      <c r="G219" s="56" t="s">
        <v>20</v>
      </c>
      <c r="H219" s="56">
        <v>0.1597961249581256</v>
      </c>
      <c r="I219" s="56">
        <v>0.0</v>
      </c>
      <c r="J219" s="56">
        <v>0.0</v>
      </c>
      <c r="K219" s="56">
        <v>0.0</v>
      </c>
      <c r="L219" s="56">
        <v>0.0</v>
      </c>
      <c r="M219" s="56">
        <v>0.0</v>
      </c>
      <c r="N219" s="56">
        <v>0.0</v>
      </c>
      <c r="O219" s="56">
        <v>0.0</v>
      </c>
      <c r="P219" s="56">
        <v>0.0</v>
      </c>
      <c r="Q219" s="56">
        <v>0.06795098986033606</v>
      </c>
      <c r="R219" s="56">
        <v>0.2148662825905684</v>
      </c>
      <c r="S219" s="56">
        <v>0.3459416915425141</v>
      </c>
      <c r="T219" s="56">
        <v>0.4494696861208688</v>
      </c>
      <c r="U219" s="56">
        <v>0.517556766521462</v>
      </c>
      <c r="V219" s="56">
        <v>0.5399959521423316</v>
      </c>
      <c r="W219" s="56">
        <v>0.532232386571482</v>
      </c>
      <c r="X219" s="56">
        <v>0.4809354953816092</v>
      </c>
      <c r="Y219" s="56">
        <v>0.3900106959278627</v>
      </c>
      <c r="Z219" s="56">
        <v>0.2438916836839899</v>
      </c>
      <c r="AA219" s="56">
        <v>0.0522553686519896</v>
      </c>
      <c r="AB219" s="56">
        <v>0.0</v>
      </c>
      <c r="AC219" s="56">
        <v>0.0</v>
      </c>
      <c r="AD219" s="56">
        <v>0.0</v>
      </c>
      <c r="AE219" s="56">
        <v>0.0</v>
      </c>
      <c r="AF219" s="56">
        <v>0.0</v>
      </c>
    </row>
    <row r="220" ht="14.25" customHeight="1">
      <c r="A220" s="7" t="s">
        <v>424</v>
      </c>
      <c r="B220" s="88">
        <v>5.0</v>
      </c>
      <c r="C220" s="92" t="s">
        <v>21</v>
      </c>
      <c r="D220" s="92">
        <v>31.0</v>
      </c>
      <c r="E220" s="93">
        <f t="shared" si="1"/>
        <v>2.802588346</v>
      </c>
      <c r="F220" s="93">
        <f t="shared" si="2"/>
        <v>86.88023873</v>
      </c>
      <c r="G220" s="56" t="s">
        <v>21</v>
      </c>
      <c r="H220" s="56">
        <v>0.116774514416877</v>
      </c>
      <c r="I220" s="56">
        <v>0.0</v>
      </c>
      <c r="J220" s="56">
        <v>0.0</v>
      </c>
      <c r="K220" s="56">
        <v>0.0</v>
      </c>
      <c r="L220" s="56">
        <v>0.0</v>
      </c>
      <c r="M220" s="56">
        <v>0.0</v>
      </c>
      <c r="N220" s="56">
        <v>0.0</v>
      </c>
      <c r="O220" s="56">
        <v>0.0</v>
      </c>
      <c r="P220" s="56">
        <v>0.0</v>
      </c>
      <c r="Q220" s="56">
        <v>0.0337744905556966</v>
      </c>
      <c r="R220" s="56">
        <v>0.1478071588008075</v>
      </c>
      <c r="S220" s="56">
        <v>0.2549454648200948</v>
      </c>
      <c r="T220" s="56">
        <v>0.3367117032897678</v>
      </c>
      <c r="U220" s="56">
        <v>0.4000816105782635</v>
      </c>
      <c r="V220" s="56">
        <v>0.4216879322197557</v>
      </c>
      <c r="W220" s="56">
        <v>0.3996625184313887</v>
      </c>
      <c r="X220" s="56">
        <v>0.3552742674677611</v>
      </c>
      <c r="Y220" s="56">
        <v>0.2685620163933718</v>
      </c>
      <c r="Z220" s="56">
        <v>0.1840811834481403</v>
      </c>
      <c r="AA220" s="56">
        <v>0.0</v>
      </c>
      <c r="AB220" s="56">
        <v>0.0</v>
      </c>
      <c r="AC220" s="56">
        <v>0.0</v>
      </c>
      <c r="AD220" s="56">
        <v>0.0</v>
      </c>
      <c r="AE220" s="56">
        <v>0.0</v>
      </c>
      <c r="AF220" s="56">
        <v>0.0</v>
      </c>
    </row>
    <row r="221" ht="14.25" customHeight="1">
      <c r="A221" s="7" t="s">
        <v>424</v>
      </c>
      <c r="B221" s="88">
        <v>6.0</v>
      </c>
      <c r="C221" s="94" t="s">
        <v>22</v>
      </c>
      <c r="D221" s="94">
        <v>30.0</v>
      </c>
      <c r="E221" s="95">
        <f t="shared" si="1"/>
        <v>2.481985787</v>
      </c>
      <c r="F221" s="95">
        <f t="shared" si="2"/>
        <v>74.45957361</v>
      </c>
      <c r="G221" s="56" t="s">
        <v>22</v>
      </c>
      <c r="H221" s="56">
        <v>0.103416074459254</v>
      </c>
      <c r="I221" s="56">
        <v>0.0</v>
      </c>
      <c r="J221" s="56">
        <v>0.0</v>
      </c>
      <c r="K221" s="56">
        <v>0.0</v>
      </c>
      <c r="L221" s="56">
        <v>0.0</v>
      </c>
      <c r="M221" s="56">
        <v>0.0</v>
      </c>
      <c r="N221" s="56">
        <v>0.0</v>
      </c>
      <c r="O221" s="56">
        <v>0.0</v>
      </c>
      <c r="P221" s="56">
        <v>0.0</v>
      </c>
      <c r="Q221" s="56">
        <v>0.006888168747455498</v>
      </c>
      <c r="R221" s="56">
        <v>0.1220727113712561</v>
      </c>
      <c r="S221" s="56">
        <v>0.2246750032135738</v>
      </c>
      <c r="T221" s="56">
        <v>0.300169051104309</v>
      </c>
      <c r="U221" s="56">
        <v>0.3465974387839392</v>
      </c>
      <c r="V221" s="56">
        <v>0.3786360656536806</v>
      </c>
      <c r="W221" s="56">
        <v>0.364910709640508</v>
      </c>
      <c r="X221" s="56">
        <v>0.3290028706937758</v>
      </c>
      <c r="Y221" s="56">
        <v>0.2539799404555091</v>
      </c>
      <c r="Z221" s="56">
        <v>0.1550538273580903</v>
      </c>
      <c r="AA221" s="56">
        <v>0.0</v>
      </c>
      <c r="AB221" s="56">
        <v>0.0</v>
      </c>
      <c r="AC221" s="56">
        <v>0.0</v>
      </c>
      <c r="AD221" s="56">
        <v>0.0</v>
      </c>
      <c r="AE221" s="56">
        <v>0.0</v>
      </c>
      <c r="AF221" s="56">
        <v>0.0</v>
      </c>
    </row>
    <row r="222" ht="14.25" customHeight="1">
      <c r="A222" s="7" t="s">
        <v>424</v>
      </c>
      <c r="B222" s="88">
        <v>7.0</v>
      </c>
      <c r="C222" s="94" t="s">
        <v>23</v>
      </c>
      <c r="D222" s="94">
        <v>31.0</v>
      </c>
      <c r="E222" s="95">
        <f t="shared" si="1"/>
        <v>2.566356801</v>
      </c>
      <c r="F222" s="95">
        <f t="shared" si="2"/>
        <v>79.55706085</v>
      </c>
      <c r="G222" s="56" t="s">
        <v>23</v>
      </c>
      <c r="H222" s="56">
        <v>0.1069315333940661</v>
      </c>
      <c r="I222" s="56">
        <v>0.0</v>
      </c>
      <c r="J222" s="56">
        <v>0.0</v>
      </c>
      <c r="K222" s="56">
        <v>0.0</v>
      </c>
      <c r="L222" s="56">
        <v>0.0</v>
      </c>
      <c r="M222" s="56">
        <v>0.0</v>
      </c>
      <c r="N222" s="56">
        <v>0.0</v>
      </c>
      <c r="O222" s="56">
        <v>0.0</v>
      </c>
      <c r="P222" s="56">
        <v>0.0</v>
      </c>
      <c r="Q222" s="56">
        <v>0.008473849717588187</v>
      </c>
      <c r="R222" s="56">
        <v>0.125388640536362</v>
      </c>
      <c r="S222" s="56">
        <v>0.2287764234905175</v>
      </c>
      <c r="T222" s="56">
        <v>0.3085565807246203</v>
      </c>
      <c r="U222" s="56">
        <v>0.3605173844921237</v>
      </c>
      <c r="V222" s="56">
        <v>0.3759498487680735</v>
      </c>
      <c r="W222" s="56">
        <v>0.3682437999360502</v>
      </c>
      <c r="X222" s="56">
        <v>0.3305903920111832</v>
      </c>
      <c r="Y222" s="56">
        <v>0.2581262542362864</v>
      </c>
      <c r="Z222" s="56">
        <v>0.2017336275447809</v>
      </c>
      <c r="AA222" s="56">
        <v>0.0</v>
      </c>
      <c r="AB222" s="56">
        <v>0.0</v>
      </c>
      <c r="AC222" s="56">
        <v>0.0</v>
      </c>
      <c r="AD222" s="56">
        <v>0.0</v>
      </c>
      <c r="AE222" s="56">
        <v>0.0</v>
      </c>
      <c r="AF222" s="56">
        <v>0.0</v>
      </c>
    </row>
    <row r="223" ht="14.25" customHeight="1">
      <c r="A223" s="7" t="s">
        <v>424</v>
      </c>
      <c r="B223" s="88">
        <v>8.0</v>
      </c>
      <c r="C223" s="94" t="s">
        <v>24</v>
      </c>
      <c r="D223" s="94">
        <v>31.0</v>
      </c>
      <c r="E223" s="95">
        <f t="shared" si="1"/>
        <v>2.935393705</v>
      </c>
      <c r="F223" s="95">
        <f t="shared" si="2"/>
        <v>90.99720485</v>
      </c>
      <c r="G223" s="56" t="s">
        <v>24</v>
      </c>
      <c r="H223" s="56">
        <v>0.1223080710357285</v>
      </c>
      <c r="I223" s="56">
        <v>0.0</v>
      </c>
      <c r="J223" s="56">
        <v>0.0</v>
      </c>
      <c r="K223" s="56">
        <v>0.0</v>
      </c>
      <c r="L223" s="56">
        <v>0.0</v>
      </c>
      <c r="M223" s="56">
        <v>0.0</v>
      </c>
      <c r="N223" s="56">
        <v>0.0</v>
      </c>
      <c r="O223" s="56">
        <v>0.0</v>
      </c>
      <c r="P223" s="56">
        <v>0.0</v>
      </c>
      <c r="Q223" s="56">
        <v>0.04112974675164002</v>
      </c>
      <c r="R223" s="56">
        <v>0.1632053002484775</v>
      </c>
      <c r="S223" s="56">
        <v>0.268853964240363</v>
      </c>
      <c r="T223" s="56">
        <v>0.3578158179088777</v>
      </c>
      <c r="U223" s="56">
        <v>0.3997158216986094</v>
      </c>
      <c r="V223" s="56">
        <v>0.4242206300110165</v>
      </c>
      <c r="W223" s="56">
        <v>0.4116813512960356</v>
      </c>
      <c r="X223" s="56">
        <v>0.3729276093219874</v>
      </c>
      <c r="Y223" s="56">
        <v>0.2898434383843728</v>
      </c>
      <c r="Z223" s="56">
        <v>0.1862517344584405</v>
      </c>
      <c r="AA223" s="56">
        <v>0.01974829053766497</v>
      </c>
      <c r="AB223" s="56">
        <v>0.0</v>
      </c>
      <c r="AC223" s="56">
        <v>0.0</v>
      </c>
      <c r="AD223" s="56">
        <v>0.0</v>
      </c>
      <c r="AE223" s="56">
        <v>0.0</v>
      </c>
      <c r="AF223" s="56">
        <v>0.0</v>
      </c>
    </row>
    <row r="224" ht="14.25" customHeight="1">
      <c r="A224" s="7" t="s">
        <v>424</v>
      </c>
      <c r="B224" s="88">
        <v>9.0</v>
      </c>
      <c r="C224" s="76" t="s">
        <v>25</v>
      </c>
      <c r="D224" s="76">
        <v>30.0</v>
      </c>
      <c r="E224" s="96">
        <f t="shared" si="1"/>
        <v>3.842601664</v>
      </c>
      <c r="F224" s="96">
        <f t="shared" si="2"/>
        <v>115.2780499</v>
      </c>
      <c r="G224" s="56" t="s">
        <v>25</v>
      </c>
      <c r="H224" s="56">
        <v>0.1601084026554713</v>
      </c>
      <c r="I224" s="56">
        <v>0.0</v>
      </c>
      <c r="J224" s="56">
        <v>0.0</v>
      </c>
      <c r="K224" s="56">
        <v>0.0</v>
      </c>
      <c r="L224" s="56">
        <v>0.0</v>
      </c>
      <c r="M224" s="56">
        <v>0.0</v>
      </c>
      <c r="N224" s="56">
        <v>0.0</v>
      </c>
      <c r="O224" s="56">
        <v>0.0</v>
      </c>
      <c r="P224" s="56">
        <v>0.004192090939565439</v>
      </c>
      <c r="Q224" s="56">
        <v>0.093956432746997</v>
      </c>
      <c r="R224" s="56">
        <v>0.242853970750505</v>
      </c>
      <c r="S224" s="56">
        <v>0.3679359021844384</v>
      </c>
      <c r="T224" s="56">
        <v>0.458853815741334</v>
      </c>
      <c r="U224" s="56">
        <v>0.5087347502068892</v>
      </c>
      <c r="V224" s="56">
        <v>0.5337330016790768</v>
      </c>
      <c r="W224" s="56">
        <v>0.5114465610136529</v>
      </c>
      <c r="X224" s="56">
        <v>0.4516180942211784</v>
      </c>
      <c r="Y224" s="56">
        <v>0.3591897581291897</v>
      </c>
      <c r="Z224" s="56">
        <v>0.2186712431896534</v>
      </c>
      <c r="AA224" s="56">
        <v>0.09141604292882996</v>
      </c>
      <c r="AB224" s="56">
        <v>0.0</v>
      </c>
      <c r="AC224" s="56">
        <v>0.0</v>
      </c>
      <c r="AD224" s="56">
        <v>0.0</v>
      </c>
      <c r="AE224" s="56">
        <v>0.0</v>
      </c>
      <c r="AF224" s="56">
        <v>0.0</v>
      </c>
    </row>
    <row r="225" ht="14.25" customHeight="1">
      <c r="A225" s="7" t="s">
        <v>424</v>
      </c>
      <c r="B225" s="88">
        <v>10.0</v>
      </c>
      <c r="C225" s="76" t="s">
        <v>26</v>
      </c>
      <c r="D225" s="76">
        <v>31.0</v>
      </c>
      <c r="E225" s="96">
        <f t="shared" si="1"/>
        <v>4.527059577</v>
      </c>
      <c r="F225" s="96">
        <f t="shared" si="2"/>
        <v>140.3388469</v>
      </c>
      <c r="G225" s="56" t="s">
        <v>26</v>
      </c>
      <c r="H225" s="56">
        <v>0.1886274823578398</v>
      </c>
      <c r="I225" s="56">
        <v>0.0</v>
      </c>
      <c r="J225" s="56">
        <v>0.0</v>
      </c>
      <c r="K225" s="56">
        <v>0.0</v>
      </c>
      <c r="L225" s="56">
        <v>0.0</v>
      </c>
      <c r="M225" s="56">
        <v>0.0</v>
      </c>
      <c r="N225" s="56">
        <v>0.0</v>
      </c>
      <c r="O225" s="56">
        <v>9.5517621075231E-5</v>
      </c>
      <c r="P225" s="56">
        <v>0.02791272819168193</v>
      </c>
      <c r="Q225" s="56">
        <v>0.1571724889195416</v>
      </c>
      <c r="R225" s="56">
        <v>0.318284559005664</v>
      </c>
      <c r="S225" s="56">
        <v>0.4454839873354824</v>
      </c>
      <c r="T225" s="56">
        <v>0.5349982065477227</v>
      </c>
      <c r="U225" s="56">
        <v>0.5937840826830153</v>
      </c>
      <c r="V225" s="56">
        <v>0.6046453618063828</v>
      </c>
      <c r="W225" s="56">
        <v>0.5717387320726052</v>
      </c>
      <c r="X225" s="56">
        <v>0.504430250965611</v>
      </c>
      <c r="Y225" s="56">
        <v>0.4028597582582546</v>
      </c>
      <c r="Z225" s="56">
        <v>0.252915850666968</v>
      </c>
      <c r="AA225" s="56">
        <v>0.1127380525141509</v>
      </c>
      <c r="AB225" s="56">
        <v>0.0</v>
      </c>
      <c r="AC225" s="56">
        <v>0.0</v>
      </c>
      <c r="AD225" s="56">
        <v>0.0</v>
      </c>
      <c r="AE225" s="56">
        <v>0.0</v>
      </c>
      <c r="AF225" s="56">
        <v>0.0</v>
      </c>
    </row>
    <row r="226" ht="14.25" customHeight="1">
      <c r="A226" s="7" t="s">
        <v>424</v>
      </c>
      <c r="B226" s="88">
        <v>11.0</v>
      </c>
      <c r="C226" s="76" t="s">
        <v>27</v>
      </c>
      <c r="D226" s="76">
        <v>30.0</v>
      </c>
      <c r="E226" s="96">
        <f t="shared" si="1"/>
        <v>5.193771897</v>
      </c>
      <c r="F226" s="96">
        <f t="shared" si="2"/>
        <v>155.8131569</v>
      </c>
      <c r="G226" s="56" t="s">
        <v>27</v>
      </c>
      <c r="H226" s="56">
        <v>0.2164071623598437</v>
      </c>
      <c r="I226" s="56">
        <v>0.0</v>
      </c>
      <c r="J226" s="56">
        <v>0.0</v>
      </c>
      <c r="K226" s="56">
        <v>0.0</v>
      </c>
      <c r="L226" s="56">
        <v>0.0</v>
      </c>
      <c r="M226" s="56">
        <v>0.0</v>
      </c>
      <c r="N226" s="56">
        <v>0.0</v>
      </c>
      <c r="O226" s="56">
        <v>0.006964057300714537</v>
      </c>
      <c r="P226" s="56">
        <v>0.04620821195141692</v>
      </c>
      <c r="Q226" s="56">
        <v>0.1985947125706516</v>
      </c>
      <c r="R226" s="56">
        <v>0.3669049208448818</v>
      </c>
      <c r="S226" s="56">
        <v>0.502060279887892</v>
      </c>
      <c r="T226" s="56">
        <v>0.6057658235285418</v>
      </c>
      <c r="U226" s="56">
        <v>0.6654600963883408</v>
      </c>
      <c r="V226" s="56">
        <v>0.6744475267018931</v>
      </c>
      <c r="W226" s="56">
        <v>0.6448552142362902</v>
      </c>
      <c r="X226" s="56">
        <v>0.5767685787750211</v>
      </c>
      <c r="Y226" s="56">
        <v>0.4631615999401155</v>
      </c>
      <c r="Z226" s="56">
        <v>0.3065808420654026</v>
      </c>
      <c r="AA226" s="56">
        <v>0.1285912597916869</v>
      </c>
      <c r="AB226" s="56">
        <v>0.00740877265339926</v>
      </c>
      <c r="AC226" s="56">
        <v>0.0</v>
      </c>
      <c r="AD226" s="56">
        <v>0.0</v>
      </c>
      <c r="AE226" s="56">
        <v>0.0</v>
      </c>
      <c r="AF226" s="56">
        <v>0.0</v>
      </c>
    </row>
    <row r="227" ht="14.25" customHeight="1">
      <c r="A227" s="7" t="s">
        <v>424</v>
      </c>
      <c r="B227" s="88">
        <v>12.0</v>
      </c>
      <c r="C227" s="90" t="s">
        <v>28</v>
      </c>
      <c r="D227" s="90">
        <v>31.0</v>
      </c>
      <c r="E227" s="91">
        <f t="shared" si="1"/>
        <v>5.451491106</v>
      </c>
      <c r="F227" s="91">
        <f t="shared" si="2"/>
        <v>168.9962243</v>
      </c>
      <c r="G227" s="56" t="s">
        <v>28</v>
      </c>
      <c r="H227" s="56">
        <v>0.2271454627679723</v>
      </c>
      <c r="I227" s="56">
        <v>0.0</v>
      </c>
      <c r="J227" s="56">
        <v>0.0</v>
      </c>
      <c r="K227" s="56">
        <v>0.0</v>
      </c>
      <c r="L227" s="56">
        <v>0.0</v>
      </c>
      <c r="M227" s="56">
        <v>0.0</v>
      </c>
      <c r="N227" s="56">
        <v>0.0</v>
      </c>
      <c r="O227" s="56">
        <v>0.00883630137043186</v>
      </c>
      <c r="P227" s="56">
        <v>0.04043704131651467</v>
      </c>
      <c r="Q227" s="56">
        <v>0.1804136392275253</v>
      </c>
      <c r="R227" s="56">
        <v>0.3582779313671574</v>
      </c>
      <c r="S227" s="56">
        <v>0.5117317659530689</v>
      </c>
      <c r="T227" s="56">
        <v>0.6211502590423673</v>
      </c>
      <c r="U227" s="56">
        <v>0.6850197280919059</v>
      </c>
      <c r="V227" s="56">
        <v>0.6989243331679474</v>
      </c>
      <c r="W227" s="56">
        <v>0.6759394508007289</v>
      </c>
      <c r="X227" s="56">
        <v>0.610217578557163</v>
      </c>
      <c r="Y227" s="56">
        <v>0.5058161278636686</v>
      </c>
      <c r="Z227" s="56">
        <v>0.3558643021814775</v>
      </c>
      <c r="AA227" s="56">
        <v>0.174474374098137</v>
      </c>
      <c r="AB227" s="56">
        <v>0.02438827339324298</v>
      </c>
      <c r="AC227" s="56">
        <v>0.0</v>
      </c>
      <c r="AD227" s="56">
        <v>0.0</v>
      </c>
      <c r="AE227" s="56">
        <v>0.0</v>
      </c>
      <c r="AF227" s="56">
        <v>0.0</v>
      </c>
    </row>
    <row r="228" ht="14.25" customHeight="1">
      <c r="A228" s="7" t="s">
        <v>425</v>
      </c>
      <c r="B228" s="88" t="s">
        <v>465</v>
      </c>
      <c r="C228" s="7" t="s">
        <v>466</v>
      </c>
      <c r="D228" s="7">
        <v>365.0</v>
      </c>
      <c r="E228" s="89">
        <f t="shared" si="1"/>
        <v>4.338546544</v>
      </c>
      <c r="F228" s="89">
        <f t="shared" si="2"/>
        <v>1583.569488</v>
      </c>
      <c r="G228" s="56" t="s">
        <v>466</v>
      </c>
      <c r="H228" s="56">
        <v>0.1807727726497526</v>
      </c>
      <c r="I228" s="56">
        <v>0.0</v>
      </c>
      <c r="J228" s="56">
        <v>0.0</v>
      </c>
      <c r="K228" s="56">
        <v>0.0</v>
      </c>
      <c r="L228" s="56">
        <v>0.0</v>
      </c>
      <c r="M228" s="56">
        <v>0.0</v>
      </c>
      <c r="N228" s="56">
        <v>0.0</v>
      </c>
      <c r="O228" s="56">
        <v>0.001380073745561407</v>
      </c>
      <c r="P228" s="56">
        <v>0.02552982748356366</v>
      </c>
      <c r="Q228" s="56">
        <v>0.1483953776092064</v>
      </c>
      <c r="R228" s="56">
        <v>0.3215639434352499</v>
      </c>
      <c r="S228" s="56">
        <v>0.4510766000446058</v>
      </c>
      <c r="T228" s="56">
        <v>0.5398367510899573</v>
      </c>
      <c r="U228" s="56">
        <v>0.5815091379516371</v>
      </c>
      <c r="V228" s="56">
        <v>0.5881948773048347</v>
      </c>
      <c r="W228" s="56">
        <v>0.5539826887143601</v>
      </c>
      <c r="X228" s="56">
        <v>0.4840180599621628</v>
      </c>
      <c r="Y228" s="56">
        <v>0.3729214365286992</v>
      </c>
      <c r="Z228" s="56">
        <v>0.2100896602151327</v>
      </c>
      <c r="AA228" s="56">
        <v>0.05575098108857333</v>
      </c>
      <c r="AB228" s="56">
        <v>0.004297128420517916</v>
      </c>
      <c r="AC228" s="56">
        <v>0.0</v>
      </c>
      <c r="AD228" s="56">
        <v>0.0</v>
      </c>
      <c r="AE228" s="56">
        <v>0.0</v>
      </c>
      <c r="AF228" s="56">
        <v>0.0</v>
      </c>
    </row>
    <row r="229" ht="14.25" customHeight="1">
      <c r="A229" s="7" t="s">
        <v>425</v>
      </c>
      <c r="B229" s="88">
        <v>1.0</v>
      </c>
      <c r="C229" s="90" t="s">
        <v>17</v>
      </c>
      <c r="D229" s="90">
        <v>31.0</v>
      </c>
      <c r="E229" s="91">
        <f t="shared" si="1"/>
        <v>5.59401397</v>
      </c>
      <c r="F229" s="91">
        <f t="shared" si="2"/>
        <v>173.4144331</v>
      </c>
      <c r="G229" s="56" t="s">
        <v>17</v>
      </c>
      <c r="H229" s="56">
        <v>0.2330839154169755</v>
      </c>
      <c r="I229" s="56">
        <v>0.0</v>
      </c>
      <c r="J229" s="56">
        <v>0.0</v>
      </c>
      <c r="K229" s="56">
        <v>0.0</v>
      </c>
      <c r="L229" s="56">
        <v>0.0</v>
      </c>
      <c r="M229" s="56">
        <v>0.0</v>
      </c>
      <c r="N229" s="56">
        <v>0.0</v>
      </c>
      <c r="O229" s="56">
        <v>9.711379049856655E-4</v>
      </c>
      <c r="P229" s="56">
        <v>0.04121264966615247</v>
      </c>
      <c r="Q229" s="56">
        <v>0.2190886086461993</v>
      </c>
      <c r="R229" s="56">
        <v>0.4061757289046662</v>
      </c>
      <c r="S229" s="56">
        <v>0.5481606180171178</v>
      </c>
      <c r="T229" s="56">
        <v>0.6450069268467753</v>
      </c>
      <c r="U229" s="56">
        <v>0.701000022979147</v>
      </c>
      <c r="V229" s="56">
        <v>0.7178210625888699</v>
      </c>
      <c r="W229" s="56">
        <v>0.694529718539445</v>
      </c>
      <c r="X229" s="56">
        <v>0.618897324503354</v>
      </c>
      <c r="Y229" s="56">
        <v>0.5005784349106182</v>
      </c>
      <c r="Z229" s="56">
        <v>0.3363171469289627</v>
      </c>
      <c r="AA229" s="56">
        <v>0.1466005675515445</v>
      </c>
      <c r="AB229" s="56">
        <v>0.01765402201957391</v>
      </c>
      <c r="AC229" s="56">
        <v>0.0</v>
      </c>
      <c r="AD229" s="56">
        <v>0.0</v>
      </c>
      <c r="AE229" s="56">
        <v>0.0</v>
      </c>
      <c r="AF229" s="56">
        <v>0.0</v>
      </c>
    </row>
    <row r="230" ht="14.25" customHeight="1">
      <c r="A230" s="7" t="s">
        <v>425</v>
      </c>
      <c r="B230" s="88">
        <v>2.0</v>
      </c>
      <c r="C230" s="90" t="s">
        <v>18</v>
      </c>
      <c r="D230" s="90">
        <v>28.0</v>
      </c>
      <c r="E230" s="91">
        <f t="shared" si="1"/>
        <v>5.516327576</v>
      </c>
      <c r="F230" s="91">
        <f t="shared" si="2"/>
        <v>154.4571721</v>
      </c>
      <c r="G230" s="56" t="s">
        <v>18</v>
      </c>
      <c r="H230" s="56">
        <v>0.229846982325016</v>
      </c>
      <c r="I230" s="56">
        <v>0.0</v>
      </c>
      <c r="J230" s="56">
        <v>0.0</v>
      </c>
      <c r="K230" s="56">
        <v>0.0</v>
      </c>
      <c r="L230" s="56">
        <v>0.0</v>
      </c>
      <c r="M230" s="56">
        <v>0.0</v>
      </c>
      <c r="N230" s="56">
        <v>0.0</v>
      </c>
      <c r="O230" s="56">
        <v>0.0</v>
      </c>
      <c r="P230" s="56">
        <v>0.02039822196750346</v>
      </c>
      <c r="Q230" s="56">
        <v>0.1884260797272184</v>
      </c>
      <c r="R230" s="56">
        <v>0.3842277370760707</v>
      </c>
      <c r="S230" s="56">
        <v>0.5357635850120094</v>
      </c>
      <c r="T230" s="56">
        <v>0.6405077329207337</v>
      </c>
      <c r="U230" s="56">
        <v>0.7005938077394296</v>
      </c>
      <c r="V230" s="56">
        <v>0.7222315033267703</v>
      </c>
      <c r="W230" s="56">
        <v>0.7013820107996205</v>
      </c>
      <c r="X230" s="56">
        <v>0.6250693065022568</v>
      </c>
      <c r="Y230" s="56">
        <v>0.5049300714505464</v>
      </c>
      <c r="Z230" s="56">
        <v>0.3376945349949803</v>
      </c>
      <c r="AA230" s="56">
        <v>0.1434867923079821</v>
      </c>
      <c r="AB230" s="56">
        <v>0.01161619197526219</v>
      </c>
      <c r="AC230" s="56">
        <v>0.0</v>
      </c>
      <c r="AD230" s="56">
        <v>0.0</v>
      </c>
      <c r="AE230" s="56">
        <v>0.0</v>
      </c>
      <c r="AF230" s="56">
        <v>0.0</v>
      </c>
    </row>
    <row r="231" ht="14.25" customHeight="1">
      <c r="A231" s="7" t="s">
        <v>425</v>
      </c>
      <c r="B231" s="88">
        <v>3.0</v>
      </c>
      <c r="C231" s="92" t="s">
        <v>19</v>
      </c>
      <c r="D231" s="92">
        <v>31.0</v>
      </c>
      <c r="E231" s="93">
        <f t="shared" si="1"/>
        <v>5.040663485</v>
      </c>
      <c r="F231" s="93">
        <f t="shared" si="2"/>
        <v>156.260568</v>
      </c>
      <c r="G231" s="56" t="s">
        <v>19</v>
      </c>
      <c r="H231" s="56">
        <v>0.2100276451973411</v>
      </c>
      <c r="I231" s="56">
        <v>0.0</v>
      </c>
      <c r="J231" s="56">
        <v>0.0</v>
      </c>
      <c r="K231" s="56">
        <v>0.0</v>
      </c>
      <c r="L231" s="56">
        <v>0.0</v>
      </c>
      <c r="M231" s="56">
        <v>0.0</v>
      </c>
      <c r="N231" s="56">
        <v>0.0</v>
      </c>
      <c r="O231" s="56">
        <v>0.0</v>
      </c>
      <c r="P231" s="56">
        <v>0.004190793784074174</v>
      </c>
      <c r="Q231" s="56">
        <v>0.1681888926119442</v>
      </c>
      <c r="R231" s="56">
        <v>0.361689015133199</v>
      </c>
      <c r="S231" s="56">
        <v>0.5096064674153158</v>
      </c>
      <c r="T231" s="56">
        <v>0.609714608693717</v>
      </c>
      <c r="U231" s="56">
        <v>0.6536937256048274</v>
      </c>
      <c r="V231" s="56">
        <v>0.6718123448995783</v>
      </c>
      <c r="W231" s="56">
        <v>0.645222934944881</v>
      </c>
      <c r="X231" s="56">
        <v>0.5759477105466964</v>
      </c>
      <c r="Y231" s="56">
        <v>0.4533831593282551</v>
      </c>
      <c r="Z231" s="56">
        <v>0.2865245747852073</v>
      </c>
      <c r="AA231" s="56">
        <v>0.1001663344346146</v>
      </c>
      <c r="AB231" s="56">
        <v>5.229225538757789E-4</v>
      </c>
      <c r="AC231" s="56">
        <v>0.0</v>
      </c>
      <c r="AD231" s="56">
        <v>0.0</v>
      </c>
      <c r="AE231" s="56">
        <v>0.0</v>
      </c>
      <c r="AF231" s="56">
        <v>0.0</v>
      </c>
    </row>
    <row r="232" ht="14.25" customHeight="1">
      <c r="A232" s="7" t="s">
        <v>425</v>
      </c>
      <c r="B232" s="88">
        <v>4.0</v>
      </c>
      <c r="C232" s="92" t="s">
        <v>20</v>
      </c>
      <c r="D232" s="92">
        <v>30.0</v>
      </c>
      <c r="E232" s="93">
        <f t="shared" si="1"/>
        <v>4.154432539</v>
      </c>
      <c r="F232" s="93">
        <f t="shared" si="2"/>
        <v>124.6329762</v>
      </c>
      <c r="G232" s="56" t="s">
        <v>20</v>
      </c>
      <c r="H232" s="56">
        <v>0.1731013557727829</v>
      </c>
      <c r="I232" s="56">
        <v>0.0</v>
      </c>
      <c r="J232" s="56">
        <v>0.0</v>
      </c>
      <c r="K232" s="56">
        <v>0.0</v>
      </c>
      <c r="L232" s="56">
        <v>0.0</v>
      </c>
      <c r="M232" s="56">
        <v>0.0</v>
      </c>
      <c r="N232" s="56">
        <v>0.0</v>
      </c>
      <c r="O232" s="56">
        <v>0.0</v>
      </c>
      <c r="P232" s="56">
        <v>0.0</v>
      </c>
      <c r="Q232" s="56">
        <v>0.1293805242734838</v>
      </c>
      <c r="R232" s="56">
        <v>0.3070042833218601</v>
      </c>
      <c r="S232" s="56">
        <v>0.4394350447792592</v>
      </c>
      <c r="T232" s="56">
        <v>0.5329954634198919</v>
      </c>
      <c r="U232" s="56">
        <v>0.5716279707481374</v>
      </c>
      <c r="V232" s="56">
        <v>0.5825237011510167</v>
      </c>
      <c r="W232" s="56">
        <v>0.5465946331658229</v>
      </c>
      <c r="X232" s="56">
        <v>0.4751053660840592</v>
      </c>
      <c r="Y232" s="56">
        <v>0.3576904463003003</v>
      </c>
      <c r="Z232" s="56">
        <v>0.2023141559222862</v>
      </c>
      <c r="AA232" s="56">
        <v>0.009760949380670944</v>
      </c>
      <c r="AB232" s="56">
        <v>0.0</v>
      </c>
      <c r="AC232" s="56">
        <v>0.0</v>
      </c>
      <c r="AD232" s="56">
        <v>0.0</v>
      </c>
      <c r="AE232" s="56">
        <v>0.0</v>
      </c>
      <c r="AF232" s="56">
        <v>0.0</v>
      </c>
    </row>
    <row r="233" ht="14.25" customHeight="1">
      <c r="A233" s="7" t="s">
        <v>425</v>
      </c>
      <c r="B233" s="88">
        <v>5.0</v>
      </c>
      <c r="C233" s="92" t="s">
        <v>21</v>
      </c>
      <c r="D233" s="92">
        <v>31.0</v>
      </c>
      <c r="E233" s="93">
        <f t="shared" si="1"/>
        <v>3.106512018</v>
      </c>
      <c r="F233" s="93">
        <f t="shared" si="2"/>
        <v>96.30187256</v>
      </c>
      <c r="G233" s="56" t="s">
        <v>21</v>
      </c>
      <c r="H233" s="56">
        <v>0.1294380007587102</v>
      </c>
      <c r="I233" s="56">
        <v>0.0</v>
      </c>
      <c r="J233" s="56">
        <v>0.0</v>
      </c>
      <c r="K233" s="56">
        <v>0.0</v>
      </c>
      <c r="L233" s="56">
        <v>0.0</v>
      </c>
      <c r="M233" s="56">
        <v>0.0</v>
      </c>
      <c r="N233" s="56">
        <v>0.0</v>
      </c>
      <c r="O233" s="56">
        <v>0.0</v>
      </c>
      <c r="P233" s="56">
        <v>0.0</v>
      </c>
      <c r="Q233" s="56">
        <v>0.06333169508724758</v>
      </c>
      <c r="R233" s="56">
        <v>0.2187433988343711</v>
      </c>
      <c r="S233" s="56">
        <v>0.3373026973432172</v>
      </c>
      <c r="T233" s="56">
        <v>0.4153252995069168</v>
      </c>
      <c r="U233" s="56">
        <v>0.4490899335632021</v>
      </c>
      <c r="V233" s="56">
        <v>0.4576003511343403</v>
      </c>
      <c r="W233" s="56">
        <v>0.4249259804959241</v>
      </c>
      <c r="X233" s="56">
        <v>0.3599912825899083</v>
      </c>
      <c r="Y233" s="56">
        <v>0.2619094299788749</v>
      </c>
      <c r="Z233" s="56">
        <v>0.1182919496750419</v>
      </c>
      <c r="AA233" s="56">
        <v>0.0</v>
      </c>
      <c r="AB233" s="56">
        <v>0.0</v>
      </c>
      <c r="AC233" s="56">
        <v>0.0</v>
      </c>
      <c r="AD233" s="56">
        <v>0.0</v>
      </c>
      <c r="AE233" s="56">
        <v>0.0</v>
      </c>
      <c r="AF233" s="56">
        <v>0.0</v>
      </c>
    </row>
    <row r="234" ht="14.25" customHeight="1">
      <c r="A234" s="7" t="s">
        <v>425</v>
      </c>
      <c r="B234" s="88">
        <v>6.0</v>
      </c>
      <c r="C234" s="94" t="s">
        <v>22</v>
      </c>
      <c r="D234" s="94">
        <v>30.0</v>
      </c>
      <c r="E234" s="95">
        <f t="shared" si="1"/>
        <v>2.666594685</v>
      </c>
      <c r="F234" s="95">
        <f t="shared" si="2"/>
        <v>79.99784055</v>
      </c>
      <c r="G234" s="56" t="s">
        <v>22</v>
      </c>
      <c r="H234" s="56">
        <v>0.1111081118741279</v>
      </c>
      <c r="I234" s="56">
        <v>0.0</v>
      </c>
      <c r="J234" s="56">
        <v>0.0</v>
      </c>
      <c r="K234" s="56">
        <v>0.0</v>
      </c>
      <c r="L234" s="56">
        <v>0.0</v>
      </c>
      <c r="M234" s="56">
        <v>0.0</v>
      </c>
      <c r="N234" s="56">
        <v>0.0</v>
      </c>
      <c r="O234" s="56">
        <v>0.0</v>
      </c>
      <c r="P234" s="56">
        <v>0.0</v>
      </c>
      <c r="Q234" s="56">
        <v>9.384959472049587E-4</v>
      </c>
      <c r="R234" s="56">
        <v>0.1826454711934689</v>
      </c>
      <c r="S234" s="56">
        <v>0.29205525421374</v>
      </c>
      <c r="T234" s="56">
        <v>0.3757511419220963</v>
      </c>
      <c r="U234" s="56">
        <v>0.4175357748551327</v>
      </c>
      <c r="V234" s="56">
        <v>0.423859277933847</v>
      </c>
      <c r="W234" s="56">
        <v>0.3867817379406689</v>
      </c>
      <c r="X234" s="56">
        <v>0.3314701752217822</v>
      </c>
      <c r="Y234" s="56">
        <v>0.2421965740052776</v>
      </c>
      <c r="Z234" s="56">
        <v>0.01336078174585123</v>
      </c>
      <c r="AA234" s="56">
        <v>0.0</v>
      </c>
      <c r="AB234" s="56">
        <v>0.0</v>
      </c>
      <c r="AC234" s="56">
        <v>0.0</v>
      </c>
      <c r="AD234" s="56">
        <v>0.0</v>
      </c>
      <c r="AE234" s="56">
        <v>0.0</v>
      </c>
      <c r="AF234" s="56">
        <v>0.0</v>
      </c>
    </row>
    <row r="235" ht="14.25" customHeight="1">
      <c r="A235" s="7" t="s">
        <v>425</v>
      </c>
      <c r="B235" s="88">
        <v>7.0</v>
      </c>
      <c r="C235" s="94" t="s">
        <v>23</v>
      </c>
      <c r="D235" s="94">
        <v>31.0</v>
      </c>
      <c r="E235" s="95">
        <f t="shared" si="1"/>
        <v>2.790904559</v>
      </c>
      <c r="F235" s="95">
        <f t="shared" si="2"/>
        <v>86.51804134</v>
      </c>
      <c r="G235" s="56" t="s">
        <v>23</v>
      </c>
      <c r="H235" s="56">
        <v>0.1162876899723627</v>
      </c>
      <c r="I235" s="56">
        <v>0.0</v>
      </c>
      <c r="J235" s="56">
        <v>0.0</v>
      </c>
      <c r="K235" s="56">
        <v>0.0</v>
      </c>
      <c r="L235" s="56">
        <v>0.0</v>
      </c>
      <c r="M235" s="56">
        <v>0.0</v>
      </c>
      <c r="N235" s="56">
        <v>0.0</v>
      </c>
      <c r="O235" s="56">
        <v>0.0</v>
      </c>
      <c r="P235" s="56">
        <v>0.0</v>
      </c>
      <c r="Q235" s="56">
        <v>0.001531671749873327</v>
      </c>
      <c r="R235" s="56">
        <v>0.178172479609197</v>
      </c>
      <c r="S235" s="56">
        <v>0.2940863922633053</v>
      </c>
      <c r="T235" s="56">
        <v>0.3761723230434134</v>
      </c>
      <c r="U235" s="56">
        <v>0.4190289299560537</v>
      </c>
      <c r="V235" s="56">
        <v>0.4205048239210552</v>
      </c>
      <c r="W235" s="56">
        <v>0.3943724516353456</v>
      </c>
      <c r="X235" s="56">
        <v>0.3449153201462973</v>
      </c>
      <c r="Y235" s="56">
        <v>0.2503753557596321</v>
      </c>
      <c r="Z235" s="56">
        <v>0.111744811252532</v>
      </c>
      <c r="AA235" s="56">
        <v>0.0</v>
      </c>
      <c r="AB235" s="56">
        <v>0.0</v>
      </c>
      <c r="AC235" s="56">
        <v>0.0</v>
      </c>
      <c r="AD235" s="56">
        <v>0.0</v>
      </c>
      <c r="AE235" s="56">
        <v>0.0</v>
      </c>
      <c r="AF235" s="56">
        <v>0.0</v>
      </c>
    </row>
    <row r="236" ht="14.25" customHeight="1">
      <c r="A236" s="7" t="s">
        <v>425</v>
      </c>
      <c r="B236" s="88">
        <v>8.0</v>
      </c>
      <c r="C236" s="94" t="s">
        <v>24</v>
      </c>
      <c r="D236" s="94">
        <v>31.0</v>
      </c>
      <c r="E236" s="95">
        <f t="shared" si="1"/>
        <v>3.31493394</v>
      </c>
      <c r="F236" s="95">
        <f t="shared" si="2"/>
        <v>102.7629521</v>
      </c>
      <c r="G236" s="56" t="s">
        <v>24</v>
      </c>
      <c r="H236" s="56">
        <v>0.1381222474799637</v>
      </c>
      <c r="I236" s="56">
        <v>0.0</v>
      </c>
      <c r="J236" s="56">
        <v>0.0</v>
      </c>
      <c r="K236" s="56">
        <v>0.0</v>
      </c>
      <c r="L236" s="56">
        <v>0.0</v>
      </c>
      <c r="M236" s="56">
        <v>0.0</v>
      </c>
      <c r="N236" s="56">
        <v>0.0</v>
      </c>
      <c r="O236" s="56">
        <v>0.0</v>
      </c>
      <c r="P236" s="56">
        <v>0.0</v>
      </c>
      <c r="Q236" s="56">
        <v>0.08193148054538753</v>
      </c>
      <c r="R236" s="56">
        <v>0.2245110725219618</v>
      </c>
      <c r="S236" s="56">
        <v>0.3462359151012631</v>
      </c>
      <c r="T236" s="56">
        <v>0.4369777676953891</v>
      </c>
      <c r="U236" s="56">
        <v>0.4677654014588409</v>
      </c>
      <c r="V236" s="56">
        <v>0.4739815387356193</v>
      </c>
      <c r="W236" s="56">
        <v>0.438328953641446</v>
      </c>
      <c r="X236" s="56">
        <v>0.3833804293182108</v>
      </c>
      <c r="Y236" s="56">
        <v>0.2932960220471703</v>
      </c>
      <c r="Z236" s="56">
        <v>0.16603635116933</v>
      </c>
      <c r="AA236" s="56">
        <v>0.002489007284511134</v>
      </c>
      <c r="AB236" s="56">
        <v>0.0</v>
      </c>
      <c r="AC236" s="56">
        <v>0.0</v>
      </c>
      <c r="AD236" s="56">
        <v>0.0</v>
      </c>
      <c r="AE236" s="56">
        <v>0.0</v>
      </c>
      <c r="AF236" s="56">
        <v>0.0</v>
      </c>
    </row>
    <row r="237" ht="14.25" customHeight="1">
      <c r="A237" s="7" t="s">
        <v>425</v>
      </c>
      <c r="B237" s="88">
        <v>9.0</v>
      </c>
      <c r="C237" s="76" t="s">
        <v>25</v>
      </c>
      <c r="D237" s="76">
        <v>30.0</v>
      </c>
      <c r="E237" s="96">
        <f t="shared" si="1"/>
        <v>4.097523805</v>
      </c>
      <c r="F237" s="96">
        <f t="shared" si="2"/>
        <v>122.9257141</v>
      </c>
      <c r="G237" s="56" t="s">
        <v>25</v>
      </c>
      <c r="H237" s="56">
        <v>0.1707301585389727</v>
      </c>
      <c r="I237" s="56">
        <v>0.0</v>
      </c>
      <c r="J237" s="56">
        <v>0.0</v>
      </c>
      <c r="K237" s="56">
        <v>0.0</v>
      </c>
      <c r="L237" s="56">
        <v>0.0</v>
      </c>
      <c r="M237" s="56">
        <v>0.0</v>
      </c>
      <c r="N237" s="56">
        <v>0.0</v>
      </c>
      <c r="O237" s="56">
        <v>0.0</v>
      </c>
      <c r="P237" s="56">
        <v>0.01048831768423965</v>
      </c>
      <c r="Q237" s="56">
        <v>0.1577716256898496</v>
      </c>
      <c r="R237" s="56">
        <v>0.3179353321068463</v>
      </c>
      <c r="S237" s="56">
        <v>0.4438783330125763</v>
      </c>
      <c r="T237" s="56">
        <v>0.5236259990845037</v>
      </c>
      <c r="U237" s="56">
        <v>0.5547054929551153</v>
      </c>
      <c r="V237" s="56">
        <v>0.5615146246139396</v>
      </c>
      <c r="W237" s="56">
        <v>0.5173329962201435</v>
      </c>
      <c r="X237" s="56">
        <v>0.447866523037026</v>
      </c>
      <c r="Y237" s="56">
        <v>0.3446701193722073</v>
      </c>
      <c r="Z237" s="56">
        <v>0.1901214127319241</v>
      </c>
      <c r="AA237" s="56">
        <v>0.02761302842697426</v>
      </c>
      <c r="AB237" s="56">
        <v>0.0</v>
      </c>
      <c r="AC237" s="56">
        <v>0.0</v>
      </c>
      <c r="AD237" s="56">
        <v>0.0</v>
      </c>
      <c r="AE237" s="56">
        <v>0.0</v>
      </c>
      <c r="AF237" s="56">
        <v>0.0</v>
      </c>
    </row>
    <row r="238" ht="14.25" customHeight="1">
      <c r="A238" s="7" t="s">
        <v>425</v>
      </c>
      <c r="B238" s="88">
        <v>10.0</v>
      </c>
      <c r="C238" s="76" t="s">
        <v>26</v>
      </c>
      <c r="D238" s="76">
        <v>31.0</v>
      </c>
      <c r="E238" s="96">
        <f t="shared" si="1"/>
        <v>4.769973604</v>
      </c>
      <c r="F238" s="96">
        <f t="shared" si="2"/>
        <v>147.8691817</v>
      </c>
      <c r="G238" s="56" t="s">
        <v>26</v>
      </c>
      <c r="H238" s="56">
        <v>0.1987489001695437</v>
      </c>
      <c r="I238" s="56">
        <v>0.0</v>
      </c>
      <c r="J238" s="56">
        <v>0.0</v>
      </c>
      <c r="K238" s="56">
        <v>0.0</v>
      </c>
      <c r="L238" s="56">
        <v>0.0</v>
      </c>
      <c r="M238" s="56">
        <v>0.0</v>
      </c>
      <c r="N238" s="56">
        <v>0.0</v>
      </c>
      <c r="O238" s="56">
        <v>6.838659078675816E-5</v>
      </c>
      <c r="P238" s="56">
        <v>0.06108240137421406</v>
      </c>
      <c r="Q238" s="56">
        <v>0.2269030637272086</v>
      </c>
      <c r="R238" s="56">
        <v>0.3868761117810076</v>
      </c>
      <c r="S238" s="56">
        <v>0.5117755745440891</v>
      </c>
      <c r="T238" s="56">
        <v>0.5970516567044662</v>
      </c>
      <c r="U238" s="56">
        <v>0.638250514321851</v>
      </c>
      <c r="V238" s="56">
        <v>0.6244616571297085</v>
      </c>
      <c r="W238" s="56">
        <v>0.580059528708496</v>
      </c>
      <c r="X238" s="56">
        <v>0.5001408456960651</v>
      </c>
      <c r="Y238" s="56">
        <v>0.3755766805526043</v>
      </c>
      <c r="Z238" s="56">
        <v>0.211317109593328</v>
      </c>
      <c r="AA238" s="56">
        <v>0.0564100733452233</v>
      </c>
      <c r="AB238" s="56">
        <v>0.0</v>
      </c>
      <c r="AC238" s="56">
        <v>0.0</v>
      </c>
      <c r="AD238" s="56">
        <v>0.0</v>
      </c>
      <c r="AE238" s="56">
        <v>0.0</v>
      </c>
      <c r="AF238" s="56">
        <v>0.0</v>
      </c>
    </row>
    <row r="239" ht="14.25" customHeight="1">
      <c r="A239" s="7" t="s">
        <v>425</v>
      </c>
      <c r="B239" s="88">
        <v>11.0</v>
      </c>
      <c r="C239" s="76" t="s">
        <v>27</v>
      </c>
      <c r="D239" s="76">
        <v>30.0</v>
      </c>
      <c r="E239" s="96">
        <f t="shared" si="1"/>
        <v>5.383259038</v>
      </c>
      <c r="F239" s="96">
        <f t="shared" si="2"/>
        <v>161.4977711</v>
      </c>
      <c r="G239" s="56" t="s">
        <v>27</v>
      </c>
      <c r="H239" s="56">
        <v>0.2243024599007737</v>
      </c>
      <c r="I239" s="56">
        <v>0.0</v>
      </c>
      <c r="J239" s="56">
        <v>0.0</v>
      </c>
      <c r="K239" s="56">
        <v>0.0</v>
      </c>
      <c r="L239" s="56">
        <v>0.0</v>
      </c>
      <c r="M239" s="56">
        <v>0.0</v>
      </c>
      <c r="N239" s="56">
        <v>0.0</v>
      </c>
      <c r="O239" s="56">
        <v>0.006822508534426097</v>
      </c>
      <c r="P239" s="56">
        <v>0.09232731406425473</v>
      </c>
      <c r="Q239" s="56">
        <v>0.277064780730371</v>
      </c>
      <c r="R239" s="56">
        <v>0.4467783945593229</v>
      </c>
      <c r="S239" s="56">
        <v>0.5750820495320644</v>
      </c>
      <c r="T239" s="56">
        <v>0.6588019273107604</v>
      </c>
      <c r="U239" s="56">
        <v>0.6932513617518018</v>
      </c>
      <c r="V239" s="56">
        <v>0.6880347752591044</v>
      </c>
      <c r="W239" s="56">
        <v>0.6413685750531286</v>
      </c>
      <c r="X239" s="56">
        <v>0.5537784247990312</v>
      </c>
      <c r="Y239" s="56">
        <v>0.4235549015752773</v>
      </c>
      <c r="Z239" s="56">
        <v>0.2482449128509587</v>
      </c>
      <c r="AA239" s="56">
        <v>0.0719114745195831</v>
      </c>
      <c r="AB239" s="56">
        <v>0.006237637078484408</v>
      </c>
      <c r="AC239" s="56">
        <v>0.0</v>
      </c>
      <c r="AD239" s="56">
        <v>0.0</v>
      </c>
      <c r="AE239" s="56">
        <v>0.0</v>
      </c>
      <c r="AF239" s="56">
        <v>0.0</v>
      </c>
    </row>
    <row r="240" ht="14.25" customHeight="1">
      <c r="A240" s="7" t="s">
        <v>425</v>
      </c>
      <c r="B240" s="88">
        <v>12.0</v>
      </c>
      <c r="C240" s="90" t="s">
        <v>28</v>
      </c>
      <c r="D240" s="90">
        <v>31.0</v>
      </c>
      <c r="E240" s="91">
        <f t="shared" si="1"/>
        <v>5.627419305</v>
      </c>
      <c r="F240" s="91">
        <f t="shared" si="2"/>
        <v>174.4499985</v>
      </c>
      <c r="G240" s="56" t="s">
        <v>28</v>
      </c>
      <c r="H240" s="56">
        <v>0.2344758043904611</v>
      </c>
      <c r="I240" s="56">
        <v>0.0</v>
      </c>
      <c r="J240" s="56">
        <v>0.0</v>
      </c>
      <c r="K240" s="56">
        <v>0.0</v>
      </c>
      <c r="L240" s="56">
        <v>0.0</v>
      </c>
      <c r="M240" s="56">
        <v>0.0</v>
      </c>
      <c r="N240" s="56">
        <v>0.0</v>
      </c>
      <c r="O240" s="56">
        <v>0.008698851916538358</v>
      </c>
      <c r="P240" s="56">
        <v>0.0766582312623253</v>
      </c>
      <c r="Q240" s="56">
        <v>0.2661876125744888</v>
      </c>
      <c r="R240" s="56">
        <v>0.4440082961810265</v>
      </c>
      <c r="S240" s="56">
        <v>0.5795372693013114</v>
      </c>
      <c r="T240" s="56">
        <v>0.6661101659308236</v>
      </c>
      <c r="U240" s="56">
        <v>0.7115667194861057</v>
      </c>
      <c r="V240" s="56">
        <v>0.7139928669641674</v>
      </c>
      <c r="W240" s="56">
        <v>0.6768927434273988</v>
      </c>
      <c r="X240" s="56">
        <v>0.5916540111012675</v>
      </c>
      <c r="Y240" s="56">
        <v>0.4668960430636279</v>
      </c>
      <c r="Z240" s="56">
        <v>0.2991081809311901</v>
      </c>
      <c r="AA240" s="56">
        <v>0.110573545811776</v>
      </c>
      <c r="AB240" s="56">
        <v>0.01553476741901871</v>
      </c>
      <c r="AC240" s="56">
        <v>0.0</v>
      </c>
      <c r="AD240" s="56">
        <v>0.0</v>
      </c>
      <c r="AE240" s="56">
        <v>0.0</v>
      </c>
      <c r="AF240" s="56">
        <v>0.0</v>
      </c>
    </row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$A$6:$AF$240"/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5.0"/>
    <col customWidth="1" min="2" max="2" width="11.43"/>
    <col customWidth="1" min="3" max="3" width="16.29"/>
    <col customWidth="1" min="4" max="4" width="8.0"/>
    <col customWidth="1" min="5" max="5" width="15.14"/>
    <col customWidth="1" min="6" max="6" width="8.0"/>
    <col customWidth="1" min="7" max="7" width="8.43"/>
    <col customWidth="1" min="8" max="8" width="9.0"/>
    <col customWidth="1" min="9" max="9" width="12.86"/>
    <col customWidth="1" min="10" max="10" width="8.0"/>
    <col customWidth="1" min="11" max="11" width="11.29"/>
    <col customWidth="1" min="12" max="12" width="9.0"/>
    <col customWidth="1" min="13" max="13" width="13.86"/>
    <col customWidth="1" min="14" max="14" width="8.0"/>
    <col customWidth="1" min="15" max="15" width="8.57"/>
    <col customWidth="1" min="16" max="16" width="8.0"/>
    <col customWidth="1" min="17" max="17" width="16.29"/>
    <col customWidth="1" min="18" max="18" width="9.43"/>
    <col customWidth="1" min="19" max="19" width="9.57"/>
    <col customWidth="1" min="20" max="20" width="8.0"/>
    <col customWidth="1" min="21" max="21" width="11.29"/>
    <col customWidth="1" min="22" max="2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9.43"/>
    <col customWidth="1" min="2" max="26" width="8.71"/>
  </cols>
  <sheetData>
    <row r="1" ht="14.25" customHeight="1">
      <c r="A1" s="56" t="s">
        <v>472</v>
      </c>
      <c r="B1" s="64" t="s">
        <v>473</v>
      </c>
    </row>
    <row r="2" ht="14.25" customHeight="1">
      <c r="A2" s="56" t="s">
        <v>474</v>
      </c>
      <c r="B2" s="64" t="s">
        <v>475</v>
      </c>
    </row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hyperlinks>
    <hyperlink r:id="rId1" ref="B1"/>
    <hyperlink r:id="rId2" ref="B2"/>
  </hyperlinks>
  <printOptions/>
  <pageMargins bottom="0.75" footer="0.0" header="0.0" left="0.7" right="0.7" top="0.75"/>
  <pageSetup orientation="landscape"/>
  <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>Vicente Sepúlveda Figueroa</dc:creator>
</cp:coreProperties>
</file>